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120" windowWidth="24120" windowHeight="12900" tabRatio="525"/>
  </bookViews>
  <sheets>
    <sheet name="Buget cu  exc " sheetId="140" r:id="rId1"/>
  </sheets>
  <definedNames>
    <definedName name="Achizitionare_si_montare_mobilier_urban_jardiniere_si_pergole" comment="doina">#REF!</definedName>
    <definedName name="_xlnm.Databas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40" l="1"/>
  <c r="E7" i="140"/>
  <c r="F7" i="140"/>
  <c r="G7" i="140"/>
  <c r="H7" i="140"/>
  <c r="I7" i="140"/>
  <c r="J7" i="140"/>
  <c r="K7" i="140"/>
  <c r="L7" i="140"/>
  <c r="C7" i="140"/>
  <c r="D71" i="140" l="1"/>
  <c r="E71" i="140"/>
  <c r="F71" i="140"/>
  <c r="G71" i="140"/>
  <c r="D74" i="140"/>
  <c r="E74" i="140"/>
  <c r="F74" i="140"/>
  <c r="G74" i="140"/>
  <c r="C70" i="140" l="1"/>
  <c r="D70" i="140"/>
  <c r="E70" i="140"/>
  <c r="F70" i="140"/>
  <c r="G70" i="140"/>
  <c r="C71" i="140"/>
  <c r="C73" i="140"/>
  <c r="D73" i="140"/>
  <c r="E73" i="140"/>
  <c r="F73" i="140"/>
  <c r="G73" i="140"/>
  <c r="C74" i="140"/>
  <c r="C78" i="140"/>
  <c r="D78" i="140"/>
  <c r="E78" i="140"/>
  <c r="F78" i="140"/>
  <c r="G78" i="140"/>
  <c r="C79" i="140"/>
  <c r="D79" i="140"/>
  <c r="E79" i="140"/>
  <c r="F79" i="140"/>
  <c r="G79" i="140"/>
  <c r="C83" i="140"/>
  <c r="D83" i="140"/>
  <c r="E83" i="140"/>
  <c r="F83" i="140"/>
  <c r="G83" i="140"/>
  <c r="C88" i="140"/>
  <c r="D88" i="140"/>
  <c r="E88" i="140"/>
  <c r="F88" i="140"/>
  <c r="G88" i="140"/>
  <c r="C93" i="140"/>
  <c r="D93" i="140"/>
  <c r="E93" i="140"/>
  <c r="F93" i="140"/>
  <c r="G93" i="140"/>
  <c r="C98" i="140"/>
  <c r="D98" i="140"/>
  <c r="E98" i="140"/>
  <c r="F98" i="140"/>
  <c r="C101" i="140"/>
  <c r="D101" i="140"/>
  <c r="E101" i="140"/>
  <c r="F101" i="140"/>
  <c r="C106" i="140"/>
  <c r="D106" i="140"/>
  <c r="E106" i="140"/>
  <c r="F106" i="140"/>
  <c r="G106" i="140"/>
  <c r="C111" i="140"/>
  <c r="D111" i="140"/>
  <c r="E111" i="140"/>
  <c r="F111" i="140"/>
  <c r="C116" i="140"/>
  <c r="D116" i="140"/>
  <c r="E116" i="140"/>
  <c r="F116" i="140"/>
  <c r="G116" i="140"/>
  <c r="C120" i="140"/>
  <c r="D120" i="140"/>
  <c r="E120" i="140"/>
  <c r="F120" i="140"/>
  <c r="G120" i="140"/>
  <c r="C125" i="140"/>
  <c r="D125" i="140"/>
  <c r="E125" i="140"/>
  <c r="F125" i="140"/>
  <c r="G125" i="140"/>
  <c r="C131" i="140"/>
  <c r="D131" i="140"/>
  <c r="E131" i="140"/>
  <c r="F131" i="140"/>
  <c r="G131" i="140"/>
  <c r="C136" i="140"/>
  <c r="D136" i="140"/>
  <c r="E136" i="140"/>
  <c r="F136" i="140"/>
  <c r="G136" i="140"/>
  <c r="C141" i="140"/>
  <c r="D141" i="140"/>
  <c r="E141" i="140"/>
  <c r="F141" i="140"/>
  <c r="G141" i="140"/>
  <c r="C146" i="140"/>
  <c r="D146" i="140"/>
  <c r="E146" i="140"/>
  <c r="F146" i="140"/>
  <c r="G146" i="140"/>
  <c r="C151" i="140"/>
  <c r="D151" i="140"/>
  <c r="E151" i="140"/>
  <c r="F151" i="140"/>
  <c r="G151" i="140"/>
  <c r="C157" i="140"/>
  <c r="D157" i="140"/>
  <c r="E157" i="140"/>
  <c r="F157" i="140"/>
  <c r="G157" i="140"/>
  <c r="C162" i="140"/>
  <c r="D162" i="140"/>
  <c r="E162" i="140"/>
  <c r="F162" i="140"/>
  <c r="G162" i="140"/>
  <c r="C167" i="140"/>
  <c r="D167" i="140"/>
  <c r="E167" i="140"/>
  <c r="F167" i="140"/>
  <c r="G167" i="140"/>
  <c r="C171" i="140"/>
  <c r="D171" i="140"/>
  <c r="E171" i="140"/>
  <c r="F171" i="140"/>
  <c r="G171" i="140"/>
  <c r="D51" i="140" l="1"/>
  <c r="E51" i="140"/>
  <c r="F51" i="140"/>
  <c r="G51" i="140"/>
  <c r="D50" i="140"/>
  <c r="D49" i="140" s="1"/>
  <c r="E50" i="140"/>
  <c r="E49" i="140" s="1"/>
  <c r="F50" i="140"/>
  <c r="F49" i="140" s="1"/>
  <c r="G50" i="140"/>
  <c r="C51" i="140"/>
  <c r="G49" i="140" l="1"/>
  <c r="D43" i="140"/>
  <c r="E43" i="140"/>
  <c r="F43" i="140"/>
  <c r="G43" i="140"/>
  <c r="D452" i="140"/>
  <c r="E452" i="140"/>
  <c r="F452" i="140"/>
  <c r="G452" i="140"/>
  <c r="C43" i="140"/>
  <c r="D177" i="140" l="1"/>
  <c r="E177" i="140"/>
  <c r="F177" i="140"/>
  <c r="G177" i="140"/>
  <c r="I42" i="140" l="1"/>
  <c r="J42" i="140"/>
  <c r="H42" i="140"/>
  <c r="D496" i="140" l="1"/>
  <c r="E496" i="140"/>
  <c r="F496" i="140"/>
  <c r="G496" i="140"/>
  <c r="D235" i="140"/>
  <c r="E235" i="140"/>
  <c r="F235" i="140"/>
  <c r="G235" i="140"/>
  <c r="C235" i="140"/>
  <c r="D326" i="140" l="1"/>
  <c r="E326" i="140"/>
  <c r="F326" i="140"/>
  <c r="G326" i="140"/>
  <c r="C326" i="140"/>
  <c r="G320" i="140" l="1"/>
  <c r="F320" i="140"/>
  <c r="C443" i="140"/>
  <c r="C320" i="140" s="1"/>
  <c r="D321" i="140"/>
  <c r="E321" i="140"/>
  <c r="F321" i="140"/>
  <c r="G321" i="140"/>
  <c r="D320" i="140"/>
  <c r="E320" i="140"/>
  <c r="C321" i="140"/>
  <c r="C8" i="140" l="1"/>
  <c r="G60" i="140" l="1"/>
  <c r="D378" i="140" l="1"/>
  <c r="E378" i="140"/>
  <c r="E325" i="140" s="1"/>
  <c r="F378" i="140"/>
  <c r="F325" i="140" s="1"/>
  <c r="G378" i="140"/>
  <c r="C496" i="140"/>
  <c r="D524" i="140"/>
  <c r="E524" i="140"/>
  <c r="F524" i="140"/>
  <c r="G524" i="140"/>
  <c r="D412" i="140"/>
  <c r="E412" i="140"/>
  <c r="F412" i="140"/>
  <c r="G412" i="140"/>
  <c r="C412" i="140"/>
  <c r="C378" i="140"/>
  <c r="G325" i="140" l="1"/>
  <c r="D325" i="140"/>
  <c r="D20" i="140"/>
  <c r="E20" i="140"/>
  <c r="F20" i="140"/>
  <c r="G20" i="140"/>
  <c r="D8" i="140"/>
  <c r="E8" i="140"/>
  <c r="F8" i="140"/>
  <c r="G8" i="140"/>
  <c r="D362" i="140" l="1"/>
  <c r="E362" i="140"/>
  <c r="F362" i="140"/>
  <c r="G362" i="140"/>
  <c r="C362" i="140"/>
  <c r="D427" i="140"/>
  <c r="E427" i="140"/>
  <c r="F427" i="140"/>
  <c r="G427" i="140"/>
  <c r="C427" i="140"/>
  <c r="D475" i="140" l="1"/>
  <c r="E475" i="140"/>
  <c r="F475" i="140"/>
  <c r="G475" i="140"/>
  <c r="C475" i="140"/>
  <c r="D17" i="140" l="1"/>
  <c r="E17" i="140"/>
  <c r="F17" i="140"/>
  <c r="G17" i="140"/>
  <c r="H17" i="140" l="1"/>
  <c r="H8" i="140" l="1"/>
  <c r="I8" i="140"/>
  <c r="J8" i="140"/>
  <c r="D217" i="140" l="1"/>
  <c r="E217" i="140"/>
  <c r="F217" i="140"/>
  <c r="G217" i="140"/>
  <c r="C217" i="140"/>
  <c r="D178" i="140" l="1"/>
  <c r="D176" i="140" s="1"/>
  <c r="E178" i="140"/>
  <c r="E176" i="140" s="1"/>
  <c r="F178" i="140"/>
  <c r="F176" i="140" s="1"/>
  <c r="G178" i="140"/>
  <c r="D182" i="140"/>
  <c r="E182" i="140"/>
  <c r="F182" i="140"/>
  <c r="G182" i="140"/>
  <c r="D179" i="140"/>
  <c r="E179" i="140"/>
  <c r="F179" i="140"/>
  <c r="G179" i="140"/>
  <c r="D56" i="140"/>
  <c r="E56" i="140"/>
  <c r="F56" i="140"/>
  <c r="G56" i="140"/>
  <c r="D486" i="140"/>
  <c r="E486" i="140"/>
  <c r="F486" i="140"/>
  <c r="G486" i="140"/>
  <c r="D478" i="140"/>
  <c r="E478" i="140"/>
  <c r="F478" i="140"/>
  <c r="G478" i="140"/>
  <c r="D490" i="140"/>
  <c r="E490" i="140"/>
  <c r="F490" i="140"/>
  <c r="G490" i="140"/>
  <c r="D480" i="140"/>
  <c r="E480" i="140"/>
  <c r="F480" i="140"/>
  <c r="G480" i="140"/>
  <c r="C480" i="140"/>
  <c r="E479" i="140"/>
  <c r="F479" i="140"/>
  <c r="G479" i="140"/>
  <c r="G176" i="140" l="1"/>
  <c r="D479" i="140"/>
  <c r="C529" i="140"/>
  <c r="C524" i="140" s="1"/>
  <c r="F495" i="140" l="1"/>
  <c r="F488" i="140"/>
  <c r="F477" i="140" s="1"/>
  <c r="E495" i="140"/>
  <c r="E488" i="140"/>
  <c r="E477" i="140" s="1"/>
  <c r="D495" i="140"/>
  <c r="D488" i="140"/>
  <c r="G495" i="140"/>
  <c r="G488" i="140"/>
  <c r="D471" i="140"/>
  <c r="E471" i="140"/>
  <c r="E448" i="140" s="1"/>
  <c r="F471" i="140"/>
  <c r="F448" i="140" s="1"/>
  <c r="G471" i="140"/>
  <c r="C471" i="140"/>
  <c r="D461" i="140"/>
  <c r="E461" i="140"/>
  <c r="E447" i="140" s="1"/>
  <c r="F461" i="140"/>
  <c r="F447" i="140" s="1"/>
  <c r="G461" i="140"/>
  <c r="C461" i="140"/>
  <c r="D464" i="140"/>
  <c r="D446" i="140" s="1"/>
  <c r="E464" i="140"/>
  <c r="E446" i="140" s="1"/>
  <c r="F464" i="140"/>
  <c r="F446" i="140" s="1"/>
  <c r="G464" i="140"/>
  <c r="C464" i="140"/>
  <c r="E411" i="140"/>
  <c r="G411" i="140"/>
  <c r="D438" i="140"/>
  <c r="E438" i="140"/>
  <c r="F438" i="140"/>
  <c r="G438" i="140"/>
  <c r="C438" i="140"/>
  <c r="D441" i="140"/>
  <c r="E441" i="140"/>
  <c r="F441" i="140"/>
  <c r="G441" i="140"/>
  <c r="C441" i="140"/>
  <c r="D435" i="140"/>
  <c r="E435" i="140"/>
  <c r="F435" i="140"/>
  <c r="G435" i="140"/>
  <c r="D416" i="140"/>
  <c r="D319" i="140" s="1"/>
  <c r="E416" i="140"/>
  <c r="E319" i="140" s="1"/>
  <c r="F416" i="140"/>
  <c r="F319" i="140" s="1"/>
  <c r="G416" i="140"/>
  <c r="C416" i="140"/>
  <c r="G446" i="140" l="1"/>
  <c r="G448" i="140"/>
  <c r="G477" i="140"/>
  <c r="G319" i="140"/>
  <c r="G447" i="140"/>
  <c r="D411" i="140"/>
  <c r="D447" i="140"/>
  <c r="D448" i="140"/>
  <c r="D477" i="140"/>
  <c r="F411" i="140"/>
  <c r="G434" i="140"/>
  <c r="F323" i="140"/>
  <c r="C323" i="140"/>
  <c r="E323" i="140"/>
  <c r="D323" i="140"/>
  <c r="G323" i="140"/>
  <c r="D434" i="140"/>
  <c r="F434" i="140"/>
  <c r="E434" i="140"/>
  <c r="E415" i="140"/>
  <c r="D415" i="140"/>
  <c r="C411" i="140"/>
  <c r="D191" i="140" l="1"/>
  <c r="D76" i="140" s="1"/>
  <c r="E191" i="140"/>
  <c r="E76" i="140" s="1"/>
  <c r="F191" i="140"/>
  <c r="F76" i="140" s="1"/>
  <c r="G191" i="140"/>
  <c r="D194" i="140"/>
  <c r="D77" i="140" s="1"/>
  <c r="E194" i="140"/>
  <c r="E77" i="140" s="1"/>
  <c r="F194" i="140"/>
  <c r="F77" i="140" s="1"/>
  <c r="G194" i="140"/>
  <c r="C194" i="140"/>
  <c r="C77" i="140" s="1"/>
  <c r="D185" i="140"/>
  <c r="E185" i="140"/>
  <c r="F185" i="140"/>
  <c r="G185" i="140"/>
  <c r="D188" i="140"/>
  <c r="D75" i="140" s="1"/>
  <c r="E188" i="140"/>
  <c r="E75" i="140" s="1"/>
  <c r="E69" i="140" s="1"/>
  <c r="F188" i="140"/>
  <c r="F75" i="140" s="1"/>
  <c r="F69" i="140" s="1"/>
  <c r="G188" i="140"/>
  <c r="C188" i="140"/>
  <c r="C75" i="140" s="1"/>
  <c r="G75" i="140" l="1"/>
  <c r="G76" i="140"/>
  <c r="G77" i="140"/>
  <c r="D69" i="140"/>
  <c r="D216" i="140"/>
  <c r="F216" i="140"/>
  <c r="G216" i="140"/>
  <c r="E216" i="140"/>
  <c r="D260" i="140"/>
  <c r="E260" i="140"/>
  <c r="F260" i="140"/>
  <c r="G260" i="140"/>
  <c r="C260" i="140"/>
  <c r="G69" i="140" l="1"/>
  <c r="D64" i="140"/>
  <c r="E64" i="140"/>
  <c r="F64" i="140"/>
  <c r="G64" i="140"/>
  <c r="D63" i="140"/>
  <c r="E63" i="140"/>
  <c r="F63" i="140"/>
  <c r="G63" i="140"/>
  <c r="D66" i="140"/>
  <c r="E66" i="140"/>
  <c r="E62" i="140" s="1"/>
  <c r="F66" i="140"/>
  <c r="F62" i="140" s="1"/>
  <c r="G66" i="140"/>
  <c r="D208" i="140"/>
  <c r="E208" i="140"/>
  <c r="E206" i="140" s="1"/>
  <c r="F208" i="140"/>
  <c r="F206" i="140" s="1"/>
  <c r="G208" i="140"/>
  <c r="D279" i="140"/>
  <c r="E279" i="140"/>
  <c r="F279" i="140"/>
  <c r="G279" i="140"/>
  <c r="D278" i="140"/>
  <c r="E278" i="140"/>
  <c r="F278" i="140"/>
  <c r="G278" i="140"/>
  <c r="D277" i="140"/>
  <c r="E277" i="140"/>
  <c r="F277" i="140"/>
  <c r="G277" i="140"/>
  <c r="D301" i="140"/>
  <c r="E301" i="140"/>
  <c r="F301" i="140"/>
  <c r="G301" i="140"/>
  <c r="D303" i="140"/>
  <c r="E303" i="140"/>
  <c r="F303" i="140"/>
  <c r="G303" i="140"/>
  <c r="D302" i="140"/>
  <c r="E302" i="140"/>
  <c r="F302" i="140"/>
  <c r="G302" i="140"/>
  <c r="D304" i="140"/>
  <c r="E304" i="140"/>
  <c r="F304" i="140"/>
  <c r="G304" i="140"/>
  <c r="D308" i="140"/>
  <c r="E308" i="140"/>
  <c r="F308" i="140"/>
  <c r="G308" i="140"/>
  <c r="D311" i="140"/>
  <c r="E311" i="140"/>
  <c r="F311" i="140"/>
  <c r="G311" i="140"/>
  <c r="D315" i="140"/>
  <c r="E315" i="140"/>
  <c r="F315" i="140"/>
  <c r="G315" i="140"/>
  <c r="D296" i="140"/>
  <c r="E296" i="140"/>
  <c r="F296" i="140"/>
  <c r="G296" i="140"/>
  <c r="G62" i="140" l="1"/>
  <c r="G206" i="140"/>
  <c r="D206" i="140"/>
  <c r="D62" i="140"/>
  <c r="D300" i="140"/>
  <c r="G300" i="140"/>
  <c r="F300" i="140"/>
  <c r="E300" i="140"/>
  <c r="D292" i="140"/>
  <c r="E292" i="140"/>
  <c r="F292" i="140"/>
  <c r="G292" i="140"/>
  <c r="D203" i="140" l="1"/>
  <c r="E203" i="140"/>
  <c r="F203" i="140"/>
  <c r="G203" i="140"/>
  <c r="D205" i="140"/>
  <c r="E205" i="140"/>
  <c r="F205" i="140"/>
  <c r="G205" i="140"/>
  <c r="D211" i="140"/>
  <c r="E211" i="140"/>
  <c r="F211" i="140"/>
  <c r="G211" i="140"/>
  <c r="D200" i="140"/>
  <c r="E200" i="140"/>
  <c r="F200" i="140"/>
  <c r="G200" i="140"/>
  <c r="D198" i="140"/>
  <c r="E198" i="140"/>
  <c r="E196" i="140" s="1"/>
  <c r="F198" i="140"/>
  <c r="F196" i="140" s="1"/>
  <c r="G198" i="140"/>
  <c r="D197" i="140"/>
  <c r="E197" i="140"/>
  <c r="F197" i="140"/>
  <c r="G197" i="140"/>
  <c r="G196" i="140" l="1"/>
  <c r="D196" i="140"/>
  <c r="D270" i="140"/>
  <c r="E270" i="140"/>
  <c r="F270" i="140"/>
  <c r="G270" i="140"/>
  <c r="D269" i="140"/>
  <c r="E269" i="140"/>
  <c r="F269" i="140"/>
  <c r="G269" i="140"/>
  <c r="D268" i="140"/>
  <c r="E268" i="140"/>
  <c r="F268" i="140"/>
  <c r="G268" i="140"/>
  <c r="D267" i="140"/>
  <c r="E267" i="140"/>
  <c r="F267" i="140"/>
  <c r="G267" i="140"/>
  <c r="D266" i="140"/>
  <c r="E266" i="140"/>
  <c r="F266" i="140"/>
  <c r="G266" i="140"/>
  <c r="D289" i="140"/>
  <c r="E289" i="140"/>
  <c r="F289" i="140"/>
  <c r="G289" i="140"/>
  <c r="D286" i="140"/>
  <c r="E286" i="140"/>
  <c r="F286" i="140"/>
  <c r="G286" i="140"/>
  <c r="D281" i="140"/>
  <c r="E281" i="140"/>
  <c r="F281" i="140"/>
  <c r="G281" i="140"/>
  <c r="D280" i="140"/>
  <c r="E280" i="140"/>
  <c r="E275" i="140" s="1"/>
  <c r="F280" i="140"/>
  <c r="F275" i="140" s="1"/>
  <c r="G280" i="140"/>
  <c r="D271" i="140"/>
  <c r="E271" i="140"/>
  <c r="F271" i="140"/>
  <c r="G271" i="140"/>
  <c r="D207" i="140"/>
  <c r="E207" i="140"/>
  <c r="F207" i="140"/>
  <c r="G207" i="140"/>
  <c r="D241" i="140"/>
  <c r="E241" i="140"/>
  <c r="E204" i="140" s="1"/>
  <c r="F241" i="140"/>
  <c r="F204" i="140" s="1"/>
  <c r="F202" i="140" s="1"/>
  <c r="G241" i="140"/>
  <c r="C241" i="140"/>
  <c r="D322" i="140"/>
  <c r="E322" i="140"/>
  <c r="E318" i="140" s="1"/>
  <c r="F322" i="140"/>
  <c r="F318" i="140" s="1"/>
  <c r="G322" i="140"/>
  <c r="D449" i="140"/>
  <c r="E449" i="140"/>
  <c r="F449" i="140"/>
  <c r="G449" i="140"/>
  <c r="G275" i="140" l="1"/>
  <c r="G318" i="140"/>
  <c r="D318" i="140"/>
  <c r="G204" i="140"/>
  <c r="F265" i="140"/>
  <c r="G265" i="140"/>
  <c r="D204" i="140"/>
  <c r="E202" i="140"/>
  <c r="G415" i="140"/>
  <c r="F415" i="140"/>
  <c r="D265" i="140"/>
  <c r="E265" i="140"/>
  <c r="D275" i="140"/>
  <c r="D60" i="140"/>
  <c r="E60" i="140"/>
  <c r="F60" i="140"/>
  <c r="D463" i="140"/>
  <c r="E463" i="140"/>
  <c r="F463" i="140"/>
  <c r="G463" i="140"/>
  <c r="E451" i="140"/>
  <c r="F445" i="140"/>
  <c r="G451" i="140"/>
  <c r="E42" i="140" l="1"/>
  <c r="F42" i="140"/>
  <c r="G202" i="140"/>
  <c r="D451" i="140"/>
  <c r="D202" i="140"/>
  <c r="D42" i="140" s="1"/>
  <c r="D445" i="140"/>
  <c r="E445" i="140"/>
  <c r="F451" i="140"/>
  <c r="G445" i="140" l="1"/>
  <c r="C177" i="140"/>
  <c r="C178" i="140"/>
  <c r="C302" i="140"/>
  <c r="C301" i="140"/>
  <c r="C315" i="140"/>
  <c r="C200" i="140"/>
  <c r="G42" i="140" l="1"/>
  <c r="C60" i="140"/>
  <c r="C63" i="140"/>
  <c r="C490" i="140"/>
  <c r="C50" i="140"/>
  <c r="C49" i="140" s="1"/>
  <c r="C324" i="140" l="1"/>
  <c r="I17" i="140" l="1"/>
  <c r="J17" i="140"/>
  <c r="C20" i="140" l="1"/>
  <c r="C435" i="140" l="1"/>
  <c r="C64" i="140" l="1"/>
  <c r="C203" i="140" l="1"/>
  <c r="C207" i="140" l="1"/>
  <c r="C448" i="140" l="1"/>
  <c r="C447" i="140" l="1"/>
  <c r="C303" i="140" l="1"/>
  <c r="C270" i="140" s="1"/>
  <c r="C304" i="140"/>
  <c r="C204" i="140" l="1"/>
  <c r="C319" i="140"/>
  <c r="C415" i="140" l="1"/>
  <c r="C191" i="140"/>
  <c r="C76" i="140" s="1"/>
  <c r="C208" i="140" l="1"/>
  <c r="C206" i="140" s="1"/>
  <c r="C452" i="140" l="1"/>
  <c r="C446" i="140" s="1"/>
  <c r="C449" i="140" l="1"/>
  <c r="C445" i="140" s="1"/>
  <c r="C322" i="140" l="1"/>
  <c r="C318" i="140" s="1"/>
  <c r="C488" i="140"/>
  <c r="C486" i="140"/>
  <c r="C478" i="140"/>
  <c r="C463" i="140"/>
  <c r="C325" i="140"/>
  <c r="C311" i="140"/>
  <c r="C308" i="140"/>
  <c r="C296" i="140"/>
  <c r="C292" i="140"/>
  <c r="C289" i="140"/>
  <c r="C286" i="140"/>
  <c r="C279" i="140"/>
  <c r="C277" i="140"/>
  <c r="C280" i="140"/>
  <c r="C278" i="140"/>
  <c r="C271" i="140"/>
  <c r="C269" i="140"/>
  <c r="C216" i="140"/>
  <c r="C211" i="140"/>
  <c r="C205" i="140"/>
  <c r="C202" i="140" s="1"/>
  <c r="C198" i="140"/>
  <c r="C197" i="140"/>
  <c r="C182" i="140"/>
  <c r="C179" i="140"/>
  <c r="C66" i="140"/>
  <c r="C62" i="140" s="1"/>
  <c r="C56" i="140"/>
  <c r="C17" i="140"/>
  <c r="C266" i="140" l="1"/>
  <c r="C176" i="140"/>
  <c r="C72" i="140" s="1"/>
  <c r="C185" i="140"/>
  <c r="C196" i="140"/>
  <c r="C281" i="140"/>
  <c r="C267" i="140"/>
  <c r="C434" i="140"/>
  <c r="C268" i="140"/>
  <c r="C495" i="140"/>
  <c r="C300" i="140"/>
  <c r="C479" i="140"/>
  <c r="C477" i="140" s="1"/>
  <c r="C451" i="140"/>
  <c r="C275" i="140"/>
  <c r="C69" i="140" l="1"/>
  <c r="C265" i="140"/>
  <c r="C42" i="140" l="1"/>
</calcChain>
</file>

<file path=xl/sharedStrings.xml><?xml version="1.0" encoding="utf-8"?>
<sst xmlns="http://schemas.openxmlformats.org/spreadsheetml/2006/main" count="2234" uniqueCount="543">
  <si>
    <t>TOTAL CHELTUIELI</t>
  </si>
  <si>
    <t>cheltuieli de personal</t>
  </si>
  <si>
    <t>AUTORITATE PUBLICA SI ACTIUNI EXTERNE</t>
  </si>
  <si>
    <t>cheltuieli cu bunuri si servici</t>
  </si>
  <si>
    <t>cheltuieli de capital(inclusiv dotari)</t>
  </si>
  <si>
    <t>ALTE SERVICII PUBLICE GENERALE</t>
  </si>
  <si>
    <t>TRANZACTII PRIVIND DATORIA PUBLICA SI IMPRUMUTURI</t>
  </si>
  <si>
    <t>ORDINE PUBLICA SI SIGURANTA NATIONALA</t>
  </si>
  <si>
    <t>bunuri si servicii din care:</t>
  </si>
  <si>
    <t>SANATATE</t>
  </si>
  <si>
    <t xml:space="preserve">cheltuieli de personal </t>
  </si>
  <si>
    <t xml:space="preserve">bunuri si servicii </t>
  </si>
  <si>
    <t>cheltuieli de capital</t>
  </si>
  <si>
    <t>asistenta sociala</t>
  </si>
  <si>
    <t>ajutoare de urgenta</t>
  </si>
  <si>
    <t>Cantina de ajutor social</t>
  </si>
  <si>
    <t xml:space="preserve">Alimentare cu apa </t>
  </si>
  <si>
    <t>PROTECTIA MEDIULUI</t>
  </si>
  <si>
    <t>Canalizare si tratarea apelor reziduale</t>
  </si>
  <si>
    <t>TRANSPORTURI</t>
  </si>
  <si>
    <t>- bunuri si servicii</t>
  </si>
  <si>
    <t>- cheltuieli de capital</t>
  </si>
  <si>
    <t>Gradinita cu program prelungit nr.1 Tara Copilariei</t>
  </si>
  <si>
    <t>Gradinita cu program prelungit nr.2 Rostogol</t>
  </si>
  <si>
    <t>Gradinita cu program prelungit nr.3 Amicii</t>
  </si>
  <si>
    <t>Gradinita cu program prelungit nr.4 Step by step</t>
  </si>
  <si>
    <t>Gradinita cu program prelungit nr.5 Aricel</t>
  </si>
  <si>
    <t>Gimnaziul Carol I</t>
  </si>
  <si>
    <t xml:space="preserve">- bunuri si servicii </t>
  </si>
  <si>
    <t>Colegiul tehnic Stefan Banulescu</t>
  </si>
  <si>
    <t>Liceul teoretic Mihai Eminescu</t>
  </si>
  <si>
    <t>Colegiul National Barbu Stirbei</t>
  </si>
  <si>
    <t>Grup scolar Dan Mateescu</t>
  </si>
  <si>
    <t>cheltuieli cu bunuri si servici din care:</t>
  </si>
  <si>
    <t>Scoala  gimnaziala nr.5 Nicolae Titulescu</t>
  </si>
  <si>
    <t>Scoala gimnaziala  nr.8 Mircea Voda</t>
  </si>
  <si>
    <t>Gradinita cu program prelungit nr.9 Voinicel</t>
  </si>
  <si>
    <t>Scoala gimnaziala nr.9 Constantin Brancoveanu</t>
  </si>
  <si>
    <t>Scoala cu clasele I-VIII  Mihai Viteazul</t>
  </si>
  <si>
    <t>Scoala  gimnaziala nr.11 Tudor Vladimirescu</t>
  </si>
  <si>
    <t>65.02.04.02</t>
  </si>
  <si>
    <t>Liceul Danubius</t>
  </si>
  <si>
    <t>salarii-asistenti personali ai pers.cu handicap</t>
  </si>
  <si>
    <t>cheltuieli de capital din care:</t>
  </si>
  <si>
    <t>cheltuieli cu bunuri si servicii din care:</t>
  </si>
  <si>
    <t>TOTAL VENITURI DIN CARE:</t>
  </si>
  <si>
    <t>00 01</t>
  </si>
  <si>
    <t>Asistenta sociala in caz de invaliditate (asist.personali pentru</t>
  </si>
  <si>
    <t>cheltuieli de capital, din care:</t>
  </si>
  <si>
    <t>Colegiul Economic</t>
  </si>
  <si>
    <t>CAPITOL</t>
  </si>
  <si>
    <t>INDICATORI</t>
  </si>
  <si>
    <t>S.P.Evidenta persoanelor</t>
  </si>
  <si>
    <t>cheltuieli cu bunuri si servicii</t>
  </si>
  <si>
    <t>11 00 02</t>
  </si>
  <si>
    <t>11 00 06</t>
  </si>
  <si>
    <t>04 00 01</t>
  </si>
  <si>
    <t>51.00/.10</t>
  </si>
  <si>
    <t>51.00/.20</t>
  </si>
  <si>
    <t>54.00</t>
  </si>
  <si>
    <t>54.00/.10</t>
  </si>
  <si>
    <t>54.00/.20</t>
  </si>
  <si>
    <t>55.00</t>
  </si>
  <si>
    <t>61.00</t>
  </si>
  <si>
    <t>61.00./.20</t>
  </si>
  <si>
    <t>61.00.05</t>
  </si>
  <si>
    <t>61.00.05/20</t>
  </si>
  <si>
    <t>65.00</t>
  </si>
  <si>
    <t>65.00/.20</t>
  </si>
  <si>
    <t>65.00/.71</t>
  </si>
  <si>
    <t>65.00.03.01</t>
  </si>
  <si>
    <t>65.00.20</t>
  </si>
  <si>
    <t>65.02.00.01</t>
  </si>
  <si>
    <t>65.00.03.02</t>
  </si>
  <si>
    <t>65.00.50</t>
  </si>
  <si>
    <t>65.00.04.02</t>
  </si>
  <si>
    <t>66.00</t>
  </si>
  <si>
    <t>66.00.50.50</t>
  </si>
  <si>
    <t>67.00</t>
  </si>
  <si>
    <t>67.00/.10</t>
  </si>
  <si>
    <t>67.00/20</t>
  </si>
  <si>
    <t>67.00/.71</t>
  </si>
  <si>
    <t>67.00.05.01</t>
  </si>
  <si>
    <t>67.00.05.03</t>
  </si>
  <si>
    <t>67.00.05</t>
  </si>
  <si>
    <t xml:space="preserve">Servicii  recreative si sportive </t>
  </si>
  <si>
    <t>Intretinere gradini publice,parcuri,zone verzi -SP Pavaje spatii verzi</t>
  </si>
  <si>
    <t>Intretinere gradini publice,parcuri,zone verzi -P.M.C.</t>
  </si>
  <si>
    <t>67.00.50</t>
  </si>
  <si>
    <t>68.00</t>
  </si>
  <si>
    <t>ASIGURARI SI ASISTENTA SOCIALA</t>
  </si>
  <si>
    <t>68.00/.10</t>
  </si>
  <si>
    <t>68.00/.20</t>
  </si>
  <si>
    <t>68.00/.57</t>
  </si>
  <si>
    <t>68.00.04</t>
  </si>
  <si>
    <t>68.00.05.02</t>
  </si>
  <si>
    <t>68.00.15.01</t>
  </si>
  <si>
    <t>Ajutor social din care:</t>
  </si>
  <si>
    <t>68.00.15.02</t>
  </si>
  <si>
    <t>68.00.50</t>
  </si>
  <si>
    <t>70.00</t>
  </si>
  <si>
    <t>70.00.20</t>
  </si>
  <si>
    <t>70.00.71</t>
  </si>
  <si>
    <t>70.00.03</t>
  </si>
  <si>
    <t>LOCUINTE,SERVICII SI DEZVOLTARE   PUBLICA</t>
  </si>
  <si>
    <t>Locuinte-  PMC</t>
  </si>
  <si>
    <t>70.00.03.30</t>
  </si>
  <si>
    <t>70.00.05.01</t>
  </si>
  <si>
    <t>70.00.06</t>
  </si>
  <si>
    <t>70.00.07</t>
  </si>
  <si>
    <t>74.00</t>
  </si>
  <si>
    <t>74.00/.20</t>
  </si>
  <si>
    <t>74.00/.71</t>
  </si>
  <si>
    <t>74.00.05.02</t>
  </si>
  <si>
    <t>Colectarea,tratarea si distrugerea deseurilor</t>
  </si>
  <si>
    <t>74.00.06</t>
  </si>
  <si>
    <t>84.00</t>
  </si>
  <si>
    <t>84.00/.10</t>
  </si>
  <si>
    <t>84.00/.20</t>
  </si>
  <si>
    <t>84.00/.71</t>
  </si>
  <si>
    <t>Strazi-    S.P.Pavaje Spatii verzi</t>
  </si>
  <si>
    <t>84.00.03.03</t>
  </si>
  <si>
    <t>Strazi -  PMC</t>
  </si>
  <si>
    <t>51.00.01.03</t>
  </si>
  <si>
    <t>cheltuieli de capital-PMC total din care:</t>
  </si>
  <si>
    <t>Titlul I salarii asistenti scolari si comunitari</t>
  </si>
  <si>
    <t>84.00./20</t>
  </si>
  <si>
    <t>70.00.03.30/71</t>
  </si>
  <si>
    <t>68.00/71</t>
  </si>
  <si>
    <t>rambursare subimprumut SAMTID</t>
  </si>
  <si>
    <t>70.00.81</t>
  </si>
  <si>
    <t xml:space="preserve">cheltuieli de capital </t>
  </si>
  <si>
    <t>61.00.05/71</t>
  </si>
  <si>
    <t>84.00/71</t>
  </si>
  <si>
    <t>65.00.71</t>
  </si>
  <si>
    <t>D.A.S.</t>
  </si>
  <si>
    <t>Titlul I salarii</t>
  </si>
  <si>
    <t>66.00.10</t>
  </si>
  <si>
    <t>66.00.50.57</t>
  </si>
  <si>
    <t>3.Cote defalcate din impozitul pe venit</t>
  </si>
  <si>
    <t>70.00.05./81</t>
  </si>
  <si>
    <t>70.00.06/71</t>
  </si>
  <si>
    <t>Lucrari de  extindere retele gaze naturale in municipiu</t>
  </si>
  <si>
    <t>67.00.50/71</t>
  </si>
  <si>
    <t xml:space="preserve"> = salarii ,sporuri,indemnizatii si alte drepturi salariale in bani si contributii aferente</t>
  </si>
  <si>
    <t>finantarea invatamantului particular sau confesional total ,din care:</t>
  </si>
  <si>
    <t xml:space="preserve">  = cheltuieli cu bunuri si servicii pentru intretinere curenta a unitatii de invatamant</t>
  </si>
  <si>
    <t>11 00  09</t>
  </si>
  <si>
    <t>burse elevi</t>
  </si>
  <si>
    <t>65.00.59</t>
  </si>
  <si>
    <t>Asistenti personali-indemnizatii</t>
  </si>
  <si>
    <t>68.05.02.01.01</t>
  </si>
  <si>
    <t>DAS-aparat propriu</t>
  </si>
  <si>
    <t>Centrul comunitar Obor Nou</t>
  </si>
  <si>
    <t>Adapost de noapte</t>
  </si>
  <si>
    <t>Alte cheltuieli in domeniul asigurarilor si asistentei sociale Total din care:</t>
  </si>
  <si>
    <t xml:space="preserve">Iluminatul public si electrificari </t>
  </si>
  <si>
    <t xml:space="preserve">cheltuieli cu bunuri si servicii </t>
  </si>
  <si>
    <t>P.M.C.-transport donatori sange+alte persoane</t>
  </si>
  <si>
    <t>65/57.02.03</t>
  </si>
  <si>
    <t xml:space="preserve">  - asistenta sociala/ajutoare sociale in numerar</t>
  </si>
  <si>
    <t>65.00.57</t>
  </si>
  <si>
    <t>•finantarea cheltuielilor de functionare  a caminelor ptr.persoane varstnice(OG14)</t>
  </si>
  <si>
    <t>Implementarea Strategiei pentru Integritate  a Primariei Municipiului Calarasi</t>
  </si>
  <si>
    <t>65.00.58</t>
  </si>
  <si>
    <t>• plata stimulent educational Lg.248/2015</t>
  </si>
  <si>
    <t>subvetie transport local</t>
  </si>
  <si>
    <t>proiecte cu finantare din FEN</t>
  </si>
  <si>
    <t>54.00.50/20</t>
  </si>
  <si>
    <t>cheltuieli de capital (leasing)</t>
  </si>
  <si>
    <t>cheltuieli de capital -dotari</t>
  </si>
  <si>
    <t xml:space="preserve">cheltuieli de capital  </t>
  </si>
  <si>
    <t>Subventii pentru sanatate</t>
  </si>
  <si>
    <t>42 41</t>
  </si>
  <si>
    <t>INVATAMANT  DE STAT ( 20 institutii)</t>
  </si>
  <si>
    <t>65/57.02.02</t>
  </si>
  <si>
    <t>• plata abonament transport elevi</t>
  </si>
  <si>
    <t>Alimentare cu gaze naturale in localitati</t>
  </si>
  <si>
    <t>Montat guri scurgere in municipiul Calarasi</t>
  </si>
  <si>
    <t>51.  00/59</t>
  </si>
  <si>
    <t>Achizitionare  si montare  limitatoare de viteza</t>
  </si>
  <si>
    <t>Intretinere placute strazi si imobile</t>
  </si>
  <si>
    <t>Achizitionat si montat  indicatoare rutiere</t>
  </si>
  <si>
    <t>sume aferente persoanelor cu handicap neincadrate</t>
  </si>
  <si>
    <t>68.00/59</t>
  </si>
  <si>
    <t>67.00/59</t>
  </si>
  <si>
    <t>84.00./59</t>
  </si>
  <si>
    <t>Servicii dirigentie de santier pentru lucrari de drumuri</t>
  </si>
  <si>
    <t>Cheltuieli de capital PMC din care:</t>
  </si>
  <si>
    <t>cheltuieli proiecte cu finantare FEN</t>
  </si>
  <si>
    <t xml:space="preserve">  - bunuri si servicii </t>
  </si>
  <si>
    <t>Caminul de batrani</t>
  </si>
  <si>
    <t>84. 00.81</t>
  </si>
  <si>
    <t>cheltuieli de capital-leasing  dotari</t>
  </si>
  <si>
    <t>Alte evenimente si servicii</t>
  </si>
  <si>
    <t>persoane cu handicap grav) total  din care:</t>
  </si>
  <si>
    <t xml:space="preserve"> = salarii, sporuri, indemnizatii si alte drepturi salariale in bani si contributii aferente</t>
  </si>
  <si>
    <t>CULTURA , RECREERE , RELIGIE</t>
  </si>
  <si>
    <t>Servicii dirigentie de santier pentru instalatii electrice</t>
  </si>
  <si>
    <t>04 00 05</t>
  </si>
  <si>
    <t xml:space="preserve">Apa si canal pluvial </t>
  </si>
  <si>
    <t>Taxe OCPI</t>
  </si>
  <si>
    <t>Taxe notariale</t>
  </si>
  <si>
    <t>Servicii arpentaj</t>
  </si>
  <si>
    <t>Servicii suport tehnic intocmire documentatie in vederea intabularii dreptului de proprietate a bunurilor proprietate UAT Municipiul Calarasi</t>
  </si>
  <si>
    <t>15 august-Ziua Marinei</t>
  </si>
  <si>
    <t>Actiuni in cadrul parteneriatelor incheiate de primarie +materiale reprezent.</t>
  </si>
  <si>
    <t>Intretinere  foisoare</t>
  </si>
  <si>
    <t>04 00 04</t>
  </si>
  <si>
    <t>bunuri si servicii</t>
  </si>
  <si>
    <t>Sume din cota de 6% din impozitul pe venit repartizata de Consiliul Judetean Calarasi</t>
  </si>
  <si>
    <t>Sume din cota de 14% din impozitul pe venit pentru echilibrarea bugetelor locale</t>
  </si>
  <si>
    <t>Invatamant particular sau confesional TOTAL din care:</t>
  </si>
  <si>
    <t>Servicii topografice</t>
  </si>
  <si>
    <t>Consultanta tehnica si servicii dirigentie de santier -apa,canalizare,constructii civile</t>
  </si>
  <si>
    <t>Avize punere in valoare si depozitat material lemnos</t>
  </si>
  <si>
    <t xml:space="preserve"> Energie electrica-iluminatul public in municipiul Calarasi</t>
  </si>
  <si>
    <t xml:space="preserve"> Intretinere semafoare</t>
  </si>
  <si>
    <t>Rambursare rata  subimprumut - Program SAMTID</t>
  </si>
  <si>
    <t>Taxe,avize,acorduri</t>
  </si>
  <si>
    <t>Intretinere indicatoare rutiere</t>
  </si>
  <si>
    <t>1 Decembrie  Ziua Nationala a Romaniei</t>
  </si>
  <si>
    <t>84. 00/58</t>
  </si>
  <si>
    <t>Liceul tenologic transportuti AUTO</t>
  </si>
  <si>
    <t>Protectia civila si protectia contra incendiilor( ISU)</t>
  </si>
  <si>
    <t>ALTE CHELTUIELI IN DOMENIUL  INVATAMANTULUI-  PMC</t>
  </si>
  <si>
    <t>54.00/10</t>
  </si>
  <si>
    <t>65.00.50/58</t>
  </si>
  <si>
    <t>proiecte cu finantare din FEN -Total , din care:</t>
  </si>
  <si>
    <t xml:space="preserve">HELIKON/*  38 </t>
  </si>
  <si>
    <t>Cheltuieli de organizare si reprezentare ptr evenimente ,activitati de turism,vizite, delegatii,parteneriate</t>
  </si>
  <si>
    <t>Serviciul municipal pentru promovarea patrimoniului local(Muzeul) cheltuieli de capital</t>
  </si>
  <si>
    <t xml:space="preserve"> Zilele Municipiului Calarasi,inclusiv Nunta de Aur si Ziua Internationala a persoanelor varstnice</t>
  </si>
  <si>
    <t xml:space="preserve">25 octombrie Ziua Armatei Romane </t>
  </si>
  <si>
    <t xml:space="preserve">22 Decembrie-Ziua Revolutiei </t>
  </si>
  <si>
    <t>Decembrie-Sarbatorile de iarna</t>
  </si>
  <si>
    <t xml:space="preserve">Reducerea emisiilor de carbon in mun.Calarasi prin modernizarea  infrastructurii cailor de rulare  a  transportului public local ( strada Bucuresti)                    </t>
  </si>
  <si>
    <t>Sporirea gradului de mobilitate a populatiei  prin introducerea unui sistem integrat de mobilitate urbana alternativa, cu statii inteligente automatizate de biciclete in mun.Calarasi  POR 2014-2020</t>
  </si>
  <si>
    <t>Alte cheltuieli cu sanatatea P.M.C.</t>
  </si>
  <si>
    <t xml:space="preserve">Servicii dezinfectie,dezinsectie,deratizare </t>
  </si>
  <si>
    <t>Tratament in aliniament</t>
  </si>
  <si>
    <t>Achizitionare ,montare si intretinere  parapeti protectie  pietoni</t>
  </si>
  <si>
    <t>Placute  de informare /avertizare ,platforme de colectare,zone verzi si parcuri</t>
  </si>
  <si>
    <t>Reparatii/intretinere mobilier stradal</t>
  </si>
  <si>
    <t>Achizitionare/intretinere si reparatii panouri lemn imprejmuire spatii verzi</t>
  </si>
  <si>
    <t>Servicii ridicare, transport  si depozitare vehicule ce ocupa ilegal domeniu public/privat al mun.Calarasi</t>
  </si>
  <si>
    <t xml:space="preserve">Servicii de vopsitorie mobilier urban </t>
  </si>
  <si>
    <t>65. 00.57</t>
  </si>
  <si>
    <t xml:space="preserve">Fond rezerva bugetara la dispozitia autoritatilor locale </t>
  </si>
  <si>
    <t>54.00.05</t>
  </si>
  <si>
    <t>Serviciul municipal pentru promovarea patrimoniului local(Muzeul+Posta Veche) cheltuieli intretinere si cheltuieli cu bunuri si servicii</t>
  </si>
  <si>
    <t>Salubrizare municipiu+DESZAPEZIRE</t>
  </si>
  <si>
    <t>70. 00.50/71</t>
  </si>
  <si>
    <t>ajutoare incalzire pentru consum combustibili solizi/petrolieri</t>
  </si>
  <si>
    <t>supliment energie pentru consum combustibili solizi/petrolieri</t>
  </si>
  <si>
    <t>Venituri proprii</t>
  </si>
  <si>
    <t>Lucrari de amenajare Piata UNIRII(Piata Centrala)</t>
  </si>
  <si>
    <t>Marcaje rutiere</t>
  </si>
  <si>
    <t>Servicii muzica fanfara si muzica estrada+servicii adiacente si asistenta tehnica evenimente</t>
  </si>
  <si>
    <t>74.00.06/71</t>
  </si>
  <si>
    <t>Servicii tehnice(dezmembrari,apartamentari, alipiri, schite cadastrale)</t>
  </si>
  <si>
    <t>Liceul  Agricol Sandu Aldea</t>
  </si>
  <si>
    <t>CIUFULICI  *56</t>
  </si>
  <si>
    <t>Achizitionare si montare rame,capace camine</t>
  </si>
  <si>
    <t>65.00.55</t>
  </si>
  <si>
    <t>2. Sume defalcate din TVA pentru echilibrarea bugetelor locale,din care:</t>
  </si>
  <si>
    <t>65. 00. 58</t>
  </si>
  <si>
    <t>Servicii de coordonare in materie de  securitate  si sanatate in munca  ptr.santiere mobile si temporare</t>
  </si>
  <si>
    <t>Achizitionare si montat indicatoare rutiere de semnalizare, ghidare si informare pentru obiectivele publice de importanta culturala si turistice</t>
  </si>
  <si>
    <t>Achizitionare si montare oglinzi rutiere</t>
  </si>
  <si>
    <t>Lucrari de scoatere a cioatelor</t>
  </si>
  <si>
    <r>
      <t xml:space="preserve">- </t>
    </r>
    <r>
      <rPr>
        <sz val="12"/>
        <rFont val="Times New Roman"/>
        <family val="1"/>
        <charset val="238"/>
      </rPr>
      <t>bunuri si servicii</t>
    </r>
  </si>
  <si>
    <t>Reabilitare termica a Scolii gimnaziale Tudor Vladimirescu,Calarasi, POR 2014-2020</t>
  </si>
  <si>
    <t xml:space="preserve"> ”Reabilitare termica a Gradinitei cu program prelungit Tara Copilariei</t>
  </si>
  <si>
    <t>Sarbatoarea primaverii  1-8 Martie</t>
  </si>
  <si>
    <t>Reducerea emisiilor de CO2 in zona urbana prin construire terminal intermodal de transport  in zona vest(SIDERCA) POR 2014-2020</t>
  </si>
  <si>
    <t>Promovarea utilizarii mijloacelor alternative de mobilitate si a intermodalitatii in mun.Calarasi prin  amenajarea unei retele de  piste de biciclete</t>
  </si>
  <si>
    <t>Cresterea atractivitatii ,sigurantei si eficientei transportului public in municipiul Calarasi prin modernizarea acestui mod de transport(autobuze)</t>
  </si>
  <si>
    <t>Lucrări de înregistrare sistematică pe sectoare în extravilan și intravilan ,in vederea înscrierii</t>
  </si>
  <si>
    <t>acestora în sistemul integrat de cadastru și carte funciară, aparținând UAT-mun.Călărași</t>
  </si>
  <si>
    <t>Esalonare la plata a  obligatiilor catre Fondul de Mediu</t>
  </si>
  <si>
    <t>dobanzi  imprumut bancar   (art.30.01.01)</t>
  </si>
  <si>
    <t xml:space="preserve">rambursari credit </t>
  </si>
  <si>
    <t>cotizatii organisme</t>
  </si>
  <si>
    <t>PT+Executie ''Modernizare str.Mihail Kogalniceanu si bdul 1 Mai, mun.Calarasi,jud.Calarasi''-  PNI</t>
  </si>
  <si>
    <t>PT+Executie ''Reabilitare si modernizare strada Independentei,tronson str.Dobrogei-strada Pacii''  PNI</t>
  </si>
  <si>
    <t>PT+Executie -Modernizare strazi in Cartierul  Magureni, PNI</t>
  </si>
  <si>
    <t>PT+Executie -Modernizare strazi in Cartierul  Mircea Voda, LOT 2, Municipiul Calarasi, PNI</t>
  </si>
  <si>
    <t>Centrul de zi  minori</t>
  </si>
  <si>
    <t>68.05.02.03</t>
  </si>
  <si>
    <t>Centrul de zi  adulti</t>
  </si>
  <si>
    <t>Servicii religioase</t>
  </si>
  <si>
    <t>67.  00.06</t>
  </si>
  <si>
    <t>alte cheltuieli (sport,tineret,parohii)</t>
  </si>
  <si>
    <t>bunuri si servicii (inclusiv alte evenimente)</t>
  </si>
  <si>
    <t>Alte servicii in domeniul culturii,recreerii si religiei( evenimente,sarbatori,etc)</t>
  </si>
  <si>
    <t>transferuri invatamant particular</t>
  </si>
  <si>
    <t>65. 00.55</t>
  </si>
  <si>
    <t>Cresterea eficientei energetice si gestionarea inteligenta a energiei in cladirile publice - Scoala nr. 2, Colegiul Economic (PNRR)</t>
  </si>
  <si>
    <t>Cresterea eficientei energetice a Scolii Gimnaziale MIHAI VITEAZUL Corp B (PNRR)</t>
  </si>
  <si>
    <t>Cresterea eficientei energetice a Scolii Gimnaziale NICOLAE TITULESCU, Corp C1,C2,C3 (PNRR)</t>
  </si>
  <si>
    <t xml:space="preserve">Renovare integrata a cladirilor rezidentiale multifamiliale - blocul A13 Calarasi (PNRR) </t>
  </si>
  <si>
    <t>Renovare energetica moderata a cladirilor rezidentiale multifamiliale-blocurile: A6(scara2), A18 (scara1, scara2) (PNRR)</t>
  </si>
  <si>
    <t>Renovare energetica moderata a cladirilor rezidentiale multifamiliale-blocurile: A15 (scara1), A17 (scara 1, scara 2, scara 3), N43 (scara1) (PNRR)</t>
  </si>
  <si>
    <t>Renovare energetica moderata a cladirilor rezidentiale multifamiliale-blocurile: A1 (scara 1), A2 (scara 1), A3 (scara 1), A4 (scara 1), A5 (scara 1) (PNRR</t>
  </si>
  <si>
    <t>Construirea de locuințe nzeb plus pentru tineri - Cartier Tineri (PNRR)</t>
  </si>
  <si>
    <t>Dotarea cu mobilier ,materiale didactice si echipamente digitale a unitatilor de invatamant preuniversitar si a unitatilor conexe din mun.Calarasi (PNRR)</t>
  </si>
  <si>
    <t>Renovarea energetica moderata a cladirilor pblicee – Autoritati locale  Liceul Mihai Eminescu Calarasi (PNRR)</t>
  </si>
  <si>
    <t>Modernizarea si dotarea Centrului de zi pentru persoane adulte cu dizabilitati Municipiul Calarasi (PNRR)</t>
  </si>
  <si>
    <t>Infiintare si colectare centru  de colectare prin aport voluntar (CAV) in municipiul Calarasi (PNRR)</t>
  </si>
  <si>
    <t>Sistem de management inteligent al informatiilor privind transportul public si smart parching (PNRR)</t>
  </si>
  <si>
    <t>Renovare energetica moderata a cladirilor publice , autoritati locale, Liceul Tehnologic transporturi AUTO Calarasi(internat si cantina) - PNRR</t>
  </si>
  <si>
    <t>Cresterea performantei energetice a cladirilor publice''  bloc J22  (AFM)</t>
  </si>
  <si>
    <t>Cresterea performantei energetice a cladirilor publice''  bloc J27 (AFM)</t>
  </si>
  <si>
    <t>Amplasare statii de reincare pentru vehicule electrice in municipiul Calarasi (AFM)</t>
  </si>
  <si>
    <t>Plateste pentru cat arunci-dotare cu insule ecologice in mun.Calarasi- (PNRR)</t>
  </si>
  <si>
    <t>Renovare energetica moderata a cladirilor rezidentiale multifamiliale -bloc J9 si J28 (PNRR)</t>
  </si>
  <si>
    <t>cheltuieli de capital -investitii finantate prin PNRR</t>
  </si>
  <si>
    <t xml:space="preserve">70. 03.30/61 </t>
  </si>
  <si>
    <t>Servicii asistenta si proiectare (elaborare documentatie tehnica, avize, expertize tehnice, etc.) pentru proiecte in pregatire finantabile din fonduri europene nerambursabile inclusiv PNRR, programe nationale</t>
  </si>
  <si>
    <t>Servicii consultanta pentru proiecte in pregatire finantabile din fonduri europene nerambursabile inclusiv PNRR, programe nationale</t>
  </si>
  <si>
    <t>Servicii consultanta si elaborare documentatie tehnica, avize, expertize tehnice, etc. pentru proiecte in implementare finantate din fonduri europene nerambursabile inclusiv PNRR, programe nationale (neincluse in bugetul proiectului)</t>
  </si>
  <si>
    <t>1 Iunie Ziua   Internationala a  Copilului</t>
  </si>
  <si>
    <t>42  69</t>
  </si>
  <si>
    <t xml:space="preserve">Subventii de la bugetul de stat </t>
  </si>
  <si>
    <t>42  87</t>
  </si>
  <si>
    <t>42  88</t>
  </si>
  <si>
    <t>Alocari de sume din  PNRR</t>
  </si>
  <si>
    <t>Contributie Fondul de Mediu</t>
  </si>
  <si>
    <r>
      <t xml:space="preserve">Lucrari </t>
    </r>
    <r>
      <rPr>
        <u/>
        <sz val="12"/>
        <rFont val="Times New Roman"/>
        <family val="1"/>
        <charset val="238"/>
      </rPr>
      <t>constructi</t>
    </r>
    <r>
      <rPr>
        <sz val="12"/>
        <rFont val="Times New Roman"/>
        <family val="1"/>
        <charset val="238"/>
      </rPr>
      <t>i  pentru imbunatatirea cerintei de securitate la incendiu,sediul PMC,str.Bucuresti,nr.140A</t>
    </r>
  </si>
  <si>
    <r>
      <t xml:space="preserve">Lucrari </t>
    </r>
    <r>
      <rPr>
        <u/>
        <sz val="12"/>
        <rFont val="Times New Roman"/>
        <family val="1"/>
        <charset val="238"/>
      </rPr>
      <t xml:space="preserve">instalatii </t>
    </r>
    <r>
      <rPr>
        <sz val="12"/>
        <rFont val="Times New Roman"/>
        <family val="1"/>
        <charset val="238"/>
      </rPr>
      <t>pentru imbunatatirea cerintei de securitate la incendiu,sediul PMC,str.Bucuresti,nr.140A</t>
    </r>
  </si>
  <si>
    <t>Servicii  de indepartare vegetatie</t>
  </si>
  <si>
    <t xml:space="preserve">Imprejmuire platforme de gunoi </t>
  </si>
  <si>
    <t>Servicii de intretinere spatii verzi, administrare parcuri si echipamente de agrement pentru obiectivul Regenerarea spatiului urban din mun.Calarasi prin amenajarea spatiilor verzi din zona de  vest si a spatiului verde din zona de locuit NAVROM</t>
  </si>
  <si>
    <t>Servicii de intretinere pentru obiectivul Reducerea emisiilor de carbon in mun.Calarasi prin crearea unui spatiu urban pietonal multifunctional in zona centrala a municipiului Calarasi(pietonal)</t>
  </si>
  <si>
    <t>70. 00.61</t>
  </si>
  <si>
    <t>sume investitii PNRR</t>
  </si>
  <si>
    <t>Executie instalatie telecomunicatii fibra optica prin canalizatie subterana pe str.Prel.Bucuresti si Bucuresti, municipiul Calarasi</t>
  </si>
  <si>
    <t>Intocmire analiza de risc pentru sistemele de supraveghere video din municipiul Calarasi</t>
  </si>
  <si>
    <t>Servicii de intretinere si reparatii sistem de iluminat public in municipiul Călărași</t>
  </si>
  <si>
    <t>Achizitionat toalete publice tip container</t>
  </si>
  <si>
    <t>Racorduri canalizare menajera in municipiul Calarasi</t>
  </si>
  <si>
    <t>Achizitionare placute strazi si imobile</t>
  </si>
  <si>
    <t>Servicii medicale de medicina muncii</t>
  </si>
  <si>
    <t>Supraveghere arheologica a obiectivelor de investitii:''Modernizare strazi in Cartierul Magureni''</t>
  </si>
  <si>
    <t>Reparatii  str. Stejarului, municipiul Calarasi, judetul Calarasi</t>
  </si>
  <si>
    <t>Amenajare sens giratoriu str.Prel.Sloboziei DN21-soseaua de Rocada</t>
  </si>
  <si>
    <t>PT + Executie amenajare parcari si trotuare str.Prel.Bucuresti(tronson intre b-dul Cuza Voda si b-dul Nicolae Titulescu)</t>
  </si>
  <si>
    <t>42  89</t>
  </si>
  <si>
    <t>proiecte finantate prin PNRR</t>
  </si>
  <si>
    <t>65. 00.50.60</t>
  </si>
  <si>
    <t>Restaurare statuie''Vultur'' -zona 5 Calarasi</t>
  </si>
  <si>
    <t>65.  00.60</t>
  </si>
  <si>
    <t>MII LEI</t>
  </si>
  <si>
    <t>cheltuieli cu proiecte etapizate</t>
  </si>
  <si>
    <t>74. 00 .56</t>
  </si>
  <si>
    <t>65. 00.50.61</t>
  </si>
  <si>
    <r>
      <rPr>
        <sz val="7"/>
        <rFont val="Times New Roman"/>
        <family val="1"/>
        <charset val="238"/>
      </rPr>
      <t xml:space="preserve">    </t>
    </r>
    <r>
      <rPr>
        <sz val="12"/>
        <rFont val="Times New Roman"/>
        <family val="1"/>
        <charset val="238"/>
      </rPr>
      <t xml:space="preserve">Achizitionare cosuri de gunoi  </t>
    </r>
  </si>
  <si>
    <t>Refacere suprafete deteriorate pe trotuare din pavaj/beton</t>
  </si>
  <si>
    <t>42  66</t>
  </si>
  <si>
    <t>Venituri din proprietate</t>
  </si>
  <si>
    <t>Construire Cresa medie  in Cartier Tineri ,prel.Sloboziei nr.70B,mun.Calarasi</t>
  </si>
  <si>
    <t>Cresterea eficientei energetice a Scolii Gimnaziale MIHAI VITEAZUL din municipiul Calarasi” - Corp A (PNRR)</t>
  </si>
  <si>
    <t>65. 00.71</t>
  </si>
  <si>
    <t xml:space="preserve">Reparatie si intretinere iluminat public in Cartier Rezidential </t>
  </si>
  <si>
    <t>Canalizare str.Bobâlna(tr.I.L.Caragiale-Câmpului)</t>
  </si>
  <si>
    <t>Refacere capace scuar strada Prel.București</t>
  </si>
  <si>
    <t xml:space="preserve">cheltuieli alegeri </t>
  </si>
  <si>
    <t>54 .00.50</t>
  </si>
  <si>
    <t>Bransament electric pentru obiectivul Construire Cresa Medie in Cartier Tineri</t>
  </si>
  <si>
    <t>39  02</t>
  </si>
  <si>
    <t>42  55</t>
  </si>
  <si>
    <t>Subventii pentru locuinte Legea nr.114/1996</t>
  </si>
  <si>
    <t>74. 05./61</t>
  </si>
  <si>
    <t>Lucrari de reparatii  imprejmuire animale extrem de periculoase (tigri) gradina ZOO</t>
  </si>
  <si>
    <t>Subventii-supliment incalzire</t>
  </si>
  <si>
    <t>42 02 34</t>
  </si>
  <si>
    <t>Amenajare trotuar strada Preot Pârlea Alexandru</t>
  </si>
  <si>
    <t>Amenajare trotuar strada Petre Hanes</t>
  </si>
  <si>
    <t>Amenajare trotuar strada Preot Ionescu Alexandru</t>
  </si>
  <si>
    <t>Transferuri  de la bugetul local pentru finantarea  chelt.funcționare SPCT-AFL</t>
  </si>
  <si>
    <t>Transferuri  de la bugetul local pentru finantarea  chelt.dezvoltare SPCT-AFL</t>
  </si>
  <si>
    <r>
      <t>Servicii de operare sistem de bike sharing necesare proiectului</t>
    </r>
    <r>
      <rPr>
        <i/>
        <sz val="12"/>
        <rFont val="Times New Roman"/>
        <family val="1"/>
        <charset val="238"/>
      </rPr>
      <t xml:space="preserve">  Sporirea gradului de mobilitate a populatiei  prin introducerea unui sistem integrat de mobilitate urbana alternativa, cu statii inteligente automatizate de biciclete in mun.Calarasi  POR 2014-2020</t>
    </r>
  </si>
  <si>
    <t>Amenajare loc de joaca cu suprafata de tartan  Parcul Aurora</t>
  </si>
  <si>
    <t>Reamenajare loc de joaca Luceafarului</t>
  </si>
  <si>
    <t>Amenajare loc de joaca   IMC</t>
  </si>
  <si>
    <t xml:space="preserve">Intretinere si reparatii curente parcare aferenta blocurilor F2-F3-F4 </t>
  </si>
  <si>
    <t xml:space="preserve">Canalizare menajeră alee adiacentă străzii Crângului </t>
  </si>
  <si>
    <t>cheltuieli de capital-sirena electronica de alarmare publica  si cofret comanda sirena electrica</t>
  </si>
  <si>
    <t>Servicii curatenie si igienizare grupuri sanitare Parc Central</t>
  </si>
  <si>
    <t>48. 00</t>
  </si>
  <si>
    <t>51. 59.44</t>
  </si>
  <si>
    <t xml:space="preserve">sume  necesare rambursarii TVA </t>
  </si>
  <si>
    <t>70. 03. 30/51.01.01</t>
  </si>
  <si>
    <t>70.03.30/51.02.29</t>
  </si>
  <si>
    <t>70. 00.50 /51.01.01</t>
  </si>
  <si>
    <t>Transferuri  de la bugetul local pentru finantarea  chelt.funcționare DMSPMC</t>
  </si>
  <si>
    <t>Transferuri  de la bugetul local pentru finantarea  chelt.dezvoltare DMSPMC</t>
  </si>
  <si>
    <t>transferuri catre institutii pentru cheltuieli de functionare</t>
  </si>
  <si>
    <t>transferuri catre institutii pentru cheltuieli de dezvoltare</t>
  </si>
  <si>
    <t>70.00.51.01.01</t>
  </si>
  <si>
    <t>70.00.51.02.29</t>
  </si>
  <si>
    <t>70.00.50/51.02.29</t>
  </si>
  <si>
    <t>Bransament gaze naturale Cresa Medie Cartieri Tineri</t>
  </si>
  <si>
    <t>Analiza  de risc pentru echipamentele de joaca ampl. in Parcul de pe Lac si Parcul Navrom</t>
  </si>
  <si>
    <t>Imbunatatirea transp.public  de calatori in mun.Calarasi si cresterea performantelor acestuia prin crearea unui sistem inteligent de management al traficului si monitorizare video,bazat pe instrumente inovative si eficiente .</t>
  </si>
  <si>
    <t>61.00.51.01.01</t>
  </si>
  <si>
    <t>54.00.71</t>
  </si>
  <si>
    <t>Modificare instalatie comuna si individuala de utilizare  pe casa scarii bloc A13</t>
  </si>
  <si>
    <t>salarii si asimilate</t>
  </si>
  <si>
    <t>65.00.10</t>
  </si>
  <si>
    <t xml:space="preserve"> - salarii si asimilate</t>
  </si>
  <si>
    <t>40  11</t>
  </si>
  <si>
    <t>Servicii iluminat festiv pentru Sarbatorile de iarna</t>
  </si>
  <si>
    <t>65. 00.56</t>
  </si>
  <si>
    <t>proiecte cu finantare din FSE PLUS</t>
  </si>
  <si>
    <t xml:space="preserve">BUGETUL PROPRIU AL MUNICIPIULUI  CALARASI  PE ANUL 2025 </t>
  </si>
  <si>
    <t>Estimari</t>
  </si>
  <si>
    <t>Trim I</t>
  </si>
  <si>
    <t>Trim II</t>
  </si>
  <si>
    <t>Trim III</t>
  </si>
  <si>
    <t>Trim IV</t>
  </si>
  <si>
    <t>PROIECT</t>
  </si>
  <si>
    <t>BUGET 2025</t>
  </si>
  <si>
    <t>Prevederi trimestriale 2025</t>
  </si>
  <si>
    <t>Reabilitare energetica SC Gimnaziala Nicolae Titulescu</t>
  </si>
  <si>
    <t>1. Sume defalcate din TVA pentru finanțarea cheltuielilor descentralizate la nivelul municipiilor din care:</t>
  </si>
  <si>
    <t>•finanțarea cheltuielilor cu formarea continuă și evaluarea personalului, cheltuieli cu evaluarea periodică internă a elevilor, cheltuieli materiale și pentru servicii, precum și  cheltuieli cu întreținerea curentă din  instituțiile de învățământ preuniversitar de stat</t>
  </si>
  <si>
    <t>• plata stimulent educațional Lg.248/2015</t>
  </si>
  <si>
    <t>• drepturile copiilor cu cerințe educaționale speciale integrați în învățământul de masă</t>
  </si>
  <si>
    <t>•finanțarea drepturilor asistenților personali ai persoanelor cu handicap grav sau indemnizației lunare</t>
  </si>
  <si>
    <t>•finanțarea măsurilor de protecție de tip centre de zi și centre rezidențiale pentru persoane adulte cu handicap</t>
  </si>
  <si>
    <t>•finanțarea transportului  elevilor</t>
  </si>
  <si>
    <t>•finanțarea centrelor de zi licențiate cf.art.21 alin.(1) lit.a) și alin.(2) din Legea nr.156/2023</t>
  </si>
  <si>
    <t>43  49</t>
  </si>
  <si>
    <t>Lucrari de  instalatii electrice interioare de lumina si prize la sediul Arhivei primariei din strada Eroilor nr.36,prevazute in Documentatia de autorizare securitate la incendiu</t>
  </si>
  <si>
    <t>54.00.20</t>
  </si>
  <si>
    <t>Transferuri catre institutii pentru cheltuieli de functionare Politia Locala</t>
  </si>
  <si>
    <t>Centrul de zi pentru activitati educative si culturale- LIVADA</t>
  </si>
  <si>
    <t>68. 00.50. 07</t>
  </si>
  <si>
    <t>68.00.50.01</t>
  </si>
  <si>
    <t>68.00.50.02</t>
  </si>
  <si>
    <t>68.00.50.03</t>
  </si>
  <si>
    <t>Servicii complementare necesare implementarii  proiectului Modernizarea si dotarea Centrului de zi pentru persoane adulte cu dizabilitati Municipiul Calarasi (PNRR)</t>
  </si>
  <si>
    <t>Servicii de consultanta pentru elaborarea documentaíei de mediu necesara obtinerii avizului pentru Strategia de Turism</t>
  </si>
  <si>
    <t>28 Martie  Ora Pamantului</t>
  </si>
  <si>
    <t>9 Mai  Ziua Independentei Romaniei si Ziua Europei</t>
  </si>
  <si>
    <t>20 Mai Ziua Eroilor</t>
  </si>
  <si>
    <t>29 Iunie Ziua DUNARII</t>
  </si>
  <si>
    <t>6 Ianuarie Ziua de Bobotezei</t>
  </si>
  <si>
    <t>Documentatie tehnica -Recompartimentare Grup sanitar Scoala gimnaziala nr.7,Calarasi</t>
  </si>
  <si>
    <t>Recompartimentare grup sanitar Scoala gimnaziala nr.7</t>
  </si>
  <si>
    <t>Inlocuire centrala termica si modificarea instalatiei la Liceul Transporturi Auto</t>
  </si>
  <si>
    <t>Inlocuire cazan Scoala nr.8 Mircea Voda</t>
  </si>
  <si>
    <t>Amenajari grupuri sanitare Scoala Nicolae Titulescu</t>
  </si>
  <si>
    <t>Amenajari grupuri sanitare Scoala Mihai Viteazul</t>
  </si>
  <si>
    <t>Amenajari grupuri sanitare Liceul Mihai Eminescu</t>
  </si>
  <si>
    <t>Amenajari grupuri sanitare Scoala Mircea Voda</t>
  </si>
  <si>
    <t>Achizitionare si montare panouri de afisaj</t>
  </si>
  <si>
    <t>Imprejmuire teren strada Dobrogei</t>
  </si>
  <si>
    <t>Servicii consultanta in domeniul achizitiilor publice-Expert cooptat pentru servicii de intretinere  spatii verzi,administrare parcuri si echipamente de agrement pentru obiectivul Regenerarea spatiului urban din mun.Calarasi prin amenajarea spatiilor verzi din zona de  vest si a spatiului verde din zona de locuit NAVROM</t>
  </si>
  <si>
    <t>Construire baza sportiva  TIP 1, str. Aleea Dumbrava Minunata nr. 4, mun. Calarasi, jud. Calarasi</t>
  </si>
  <si>
    <t>Reabilitare,modernizare,extindere si dotare cinematograf Victoria,bdul 1 Mai(Parc Central),mun.Calarasi,jud.Calarasi.</t>
  </si>
  <si>
    <t>DALI Cinematograf Orizont</t>
  </si>
  <si>
    <t xml:space="preserve">Reparatie împrejmuire cimitirul Sfânta Anastasia </t>
  </si>
  <si>
    <t>Servii asistenta tehnica antemasuratori devize</t>
  </si>
  <si>
    <t>Servicii asistenta tehnica din partea proiectantului -D.D.E. si D.T.O.E. pentru obiectivul de investitii Realizare si modernizare sediul Politiei Locale,str.Musetelului,nr.2A</t>
  </si>
  <si>
    <t>Servicii consultanta in achizitii publice obiective de investitii ale municipiului Calarasi</t>
  </si>
  <si>
    <t>Servicii ridicare garaje si desfiintare amenajari de pe domeniul public/privat al municipiului Calarasi</t>
  </si>
  <si>
    <t>Servicii  de coordonare in materie de securitate si sanatate in munca</t>
  </si>
  <si>
    <t>Demolare cos de fum aferent obiectivului Renovare energetica moderata a cladirilor  rezidentiale multifamiliale -blocurile : A1 (scara 1), A2 (scara 1), A3 (scara 1), A4 (scara 1)., A 5 ( scara 1) PNRR</t>
  </si>
  <si>
    <t>Reparatii curente subsol Gradinita Amicii</t>
  </si>
  <si>
    <t>Montare numere administrative si placute cu denumirea strazii din municipiul Calarasi</t>
  </si>
  <si>
    <t>Intretinere si igienizare arhiva PMC str Bucuresti nr. 150</t>
  </si>
  <si>
    <t>Lucrari complementare luminator  sediul PMC</t>
  </si>
  <si>
    <t>Solutie de criptare si securizare mail Fortimail [licenta anuala]</t>
  </si>
  <si>
    <t>Solutie Informatica CYBERSECURITY (licenta anuala)</t>
  </si>
  <si>
    <t>Solutie de protectie  date al serverelor si statiilor desktop din dotarea PMC (licenta anuala)</t>
  </si>
  <si>
    <t>Extindere supraveghere video intrere Sloboziei + cartierul de tineri Bricostore + analiza de risc</t>
  </si>
  <si>
    <t>Instalare Camere Intersectie Spital + analiza de risc</t>
  </si>
  <si>
    <t>Instalare Camere Intrare Oras Chiciu+ analiza de risc</t>
  </si>
  <si>
    <t>Instalare Camere Volna+ analiza de risc</t>
  </si>
  <si>
    <t>Instalare Camere Parc Dumbrava/Dendrologic+ analiza de risc</t>
  </si>
  <si>
    <t>Instalare Punct distributie Directia Agricola+ analiza de risc</t>
  </si>
  <si>
    <t>Achizitie licenta Fortigate -100F( licenta anuala)</t>
  </si>
  <si>
    <t>Instalare camere pietonal</t>
  </si>
  <si>
    <t xml:space="preserve">Instalare FO si camere video statii de biciclete </t>
  </si>
  <si>
    <t>Instalare FO statii de autobuz</t>
  </si>
  <si>
    <t>Realizare si modernizare in P.T., sediul Politiei locale,str. Musetelului nr.2A</t>
  </si>
  <si>
    <t>Refacere invelitoare Scoala nr. 2 Colegiul Economic</t>
  </si>
  <si>
    <t>Spor de putere scoala nr. 2 Colegiul Economic</t>
  </si>
  <si>
    <t>Spor de putere scoala nr. 11 Tudor Vladimirescu</t>
  </si>
  <si>
    <t>Spor de putere gradinita cu program prelungit Tara Copilariei</t>
  </si>
  <si>
    <t>Reparatii retea iluminat public b-dul 1 Mai (trs. str Dobrogei- str Portului )</t>
  </si>
  <si>
    <t>Bransament electric pentru obiectivul Construire baza sportiva  TIP 1, STR Aleea Dumbrava Minunata, nr. 4, Calarasi</t>
  </si>
  <si>
    <t>Iluminat public in parcări nou infiintate (lateral strazi G- ral L.Mociulschi,Av.Vitalie Zvincu,Dropia)</t>
  </si>
  <si>
    <t>Indicatoare si stalpi de sustinere -panouri informative parcari de domiciliu</t>
  </si>
  <si>
    <t>Achizitionare si montare sisteme de ghidare (popici)</t>
  </si>
  <si>
    <t>Amenajare parcare in vecinatatea strazii Crisana bloc D18  si D20</t>
  </si>
  <si>
    <t>Infiintare parcare aferenta bloc H1</t>
  </si>
  <si>
    <t>Amenajare trotuar str Petre Hanes , Zona de Nord</t>
  </si>
  <si>
    <t>Amenajare trotuar strada Av Aurel Elefterescu</t>
  </si>
  <si>
    <t>Intretinere si reparatii curente strada Locomotivei (str. Rovine -str. Romana) mun. Calarasi</t>
  </si>
  <si>
    <t>Servicii de dirigentie de santier pentru obiectivul: Reabilitare si modernizare strada Independentei,tronson str.Dobrogei-strada Pacii''  PNI</t>
  </si>
  <si>
    <t>Servicii dirigentie de santier - Modernizare strazi in cartierul Mircea Voda, Lot 2, mun Calarasi</t>
  </si>
  <si>
    <t xml:space="preserve">Amenajare banci stradale </t>
  </si>
  <si>
    <t xml:space="preserve">Documentatie tehnica pentru lucrari de reparatii/ intretinere parcari si drumuri </t>
  </si>
  <si>
    <t xml:space="preserve">PT-  ''Imbunatatirea transp.public  de calatori in mun.Calarasi si cresterea performantelor acestuia prin crearea unui sistem inteligent de management al traficului si monitorizare video,bazat pe instrumente inovative si eficiente''. </t>
  </si>
  <si>
    <t>81. 00.06/40</t>
  </si>
  <si>
    <t>ENERGIE TERMICA</t>
  </si>
  <si>
    <t>Subventie ptr.acoperirea diferentelor de pret si tarife</t>
  </si>
  <si>
    <t>84. 00/.40</t>
  </si>
  <si>
    <t>Regenerarea spatiului urban din mun.Calarasi prin amenajarea spatiilor verzi din zona de  vest si a spatiului verde din zona de locuit NAVROM-Buget PMC</t>
  </si>
  <si>
    <t>Servicii paza Cimitirul Sf.Lazar</t>
  </si>
  <si>
    <t>Servicii paza Cimitirul Sf Anastasia</t>
  </si>
  <si>
    <t xml:space="preserve">Servicii evaluari, reevaluari si actualizari la evaluari de  imobile </t>
  </si>
  <si>
    <t>Elaborare PUZ "Construire locuinte tineri si rezolvare probleme mobilitate urbana"</t>
  </si>
  <si>
    <t>Sume din excedentul bugetar al anului 2024 pentru acop.temporara gol de casa SF</t>
  </si>
  <si>
    <t>Sume din excedentul bugetar al anului 2024 pentru acop.temporara gol de casa SD</t>
  </si>
  <si>
    <t>Sume alocate din bugetul UE pentru proiecte</t>
  </si>
  <si>
    <t>48.02.01</t>
  </si>
  <si>
    <t>Proiectare si executie Extindere retea gaze naturale in municipiul Calarasi</t>
  </si>
  <si>
    <t>Actualizarea Registrului Spatii Verzi</t>
  </si>
  <si>
    <t>Servicii de audit  de  maturitate digitala</t>
  </si>
  <si>
    <t>43  48</t>
  </si>
  <si>
    <t>Sume alocate din PNRR componenta rambursabila</t>
  </si>
  <si>
    <t>Sume alocate din PNRR   componenta nerambursabila</t>
  </si>
  <si>
    <t>40 13</t>
  </si>
  <si>
    <t>Fondul destinat activitatilor de tineret, conform Legii nr.350/2006</t>
  </si>
  <si>
    <t>Finantari nerambursabile din fonduri publice ,conform Legii nr.69/2000</t>
  </si>
  <si>
    <t>Sume alocate din bugetul ANCPI</t>
  </si>
  <si>
    <t>43 .34</t>
  </si>
  <si>
    <t>Sume din excedentul bugetar al anului 2024 pentru investitii</t>
  </si>
  <si>
    <t>40 14</t>
  </si>
  <si>
    <t>Dezvoltarea infrastructurii educationale antepresc.si prescolara  din mun.Calarasi-Cresa saptamanala</t>
  </si>
  <si>
    <t>Achizitionare si montaj aparate fitness</t>
  </si>
  <si>
    <t>Imprejmuire cu gard protectie Cresa saptamanala</t>
  </si>
  <si>
    <t>Reparatii canalizare str.  Aviator Savulescu+bransament apa (prel. Sloboziei - B-dul Corneliu Coposu)</t>
  </si>
  <si>
    <t>X</t>
  </si>
  <si>
    <t>transferuri</t>
  </si>
  <si>
    <t>51.  00.55</t>
  </si>
  <si>
    <t>Reabilitare termica-achizitie si montaj inst incalzire Scoala nr.5 Nicolae Titulescu</t>
  </si>
  <si>
    <t>ANEXA NR.1.1  LA HCL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</si>
</sst>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7"/>
      <name val="Times New Roman"/>
      <family val="1"/>
      <charset val="238"/>
    </font>
    <font>
      <b/>
      <sz val="10"/>
      <name val="Arial"/>
      <family val="2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3" fontId="7" fillId="0" borderId="5" xfId="0" applyNumberFormat="1" applyFont="1" applyBorder="1"/>
    <xf numFmtId="0" fontId="6" fillId="0" borderId="3" xfId="0" applyFont="1" applyBorder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2" xfId="0" applyFont="1" applyBorder="1"/>
    <xf numFmtId="0" fontId="9" fillId="0" borderId="1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right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center"/>
    </xf>
    <xf numFmtId="0" fontId="6" fillId="0" borderId="2" xfId="0" applyFont="1" applyBorder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0" xfId="0" applyFont="1"/>
    <xf numFmtId="3" fontId="7" fillId="0" borderId="0" xfId="0" applyNumberFormat="1" applyFont="1"/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1" xfId="0" applyFont="1" applyBorder="1"/>
    <xf numFmtId="14" fontId="6" fillId="0" borderId="1" xfId="0" applyNumberFormat="1" applyFont="1" applyBorder="1" applyAlignment="1">
      <alignment horizontal="center" wrapText="1"/>
    </xf>
    <xf numFmtId="14" fontId="6" fillId="0" borderId="2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2" borderId="1" xfId="0" applyFont="1" applyFill="1" applyBorder="1"/>
    <xf numFmtId="49" fontId="7" fillId="0" borderId="1" xfId="0" applyNumberFormat="1" applyFont="1" applyBorder="1" applyAlignment="1">
      <alignment wrapText="1"/>
    </xf>
    <xf numFmtId="3" fontId="6" fillId="0" borderId="8" xfId="0" applyNumberFormat="1" applyFont="1" applyBorder="1"/>
    <xf numFmtId="3" fontId="6" fillId="0" borderId="6" xfId="0" applyNumberFormat="1" applyFont="1" applyBorder="1"/>
    <xf numFmtId="0" fontId="7" fillId="0" borderId="5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3" fontId="7" fillId="0" borderId="6" xfId="0" applyNumberFormat="1" applyFont="1" applyBorder="1"/>
    <xf numFmtId="0" fontId="7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0" xfId="0" applyFont="1"/>
    <xf numFmtId="3" fontId="7" fillId="0" borderId="4" xfId="0" applyNumberFormat="1" applyFont="1" applyBorder="1"/>
    <xf numFmtId="3" fontId="7" fillId="0" borderId="9" xfId="0" applyNumberFormat="1" applyFont="1" applyBorder="1"/>
    <xf numFmtId="0" fontId="7" fillId="0" borderId="10" xfId="0" applyFont="1" applyBorder="1"/>
    <xf numFmtId="0" fontId="13" fillId="0" borderId="0" xfId="0" applyFont="1"/>
    <xf numFmtId="3" fontId="6" fillId="0" borderId="4" xfId="0" applyNumberFormat="1" applyFont="1" applyBorder="1"/>
    <xf numFmtId="3" fontId="6" fillId="0" borderId="9" xfId="0" applyNumberFormat="1" applyFont="1" applyBorder="1"/>
    <xf numFmtId="3" fontId="6" fillId="0" borderId="4" xfId="0" applyNumberFormat="1" applyFont="1" applyFill="1" applyBorder="1"/>
    <xf numFmtId="3" fontId="7" fillId="0" borderId="4" xfId="0" applyNumberFormat="1" applyFont="1" applyBorder="1" applyAlignment="1">
      <alignment horizontal="right"/>
    </xf>
    <xf numFmtId="3" fontId="7" fillId="0" borderId="11" xfId="0" applyNumberFormat="1" applyFont="1" applyBorder="1"/>
    <xf numFmtId="3" fontId="6" fillId="0" borderId="9" xfId="0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wrapText="1"/>
    </xf>
    <xf numFmtId="3" fontId="6" fillId="0" borderId="4" xfId="0" applyNumberFormat="1" applyFont="1" applyBorder="1" applyAlignment="1">
      <alignment horizontal="right"/>
    </xf>
    <xf numFmtId="3" fontId="7" fillId="0" borderId="4" xfId="0" applyNumberFormat="1" applyFont="1" applyFill="1" applyBorder="1"/>
    <xf numFmtId="3" fontId="6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wrapText="1"/>
    </xf>
    <xf numFmtId="3" fontId="6" fillId="0" borderId="1" xfId="0" applyNumberFormat="1" applyFont="1" applyBorder="1"/>
    <xf numFmtId="3" fontId="6" fillId="0" borderId="0" xfId="0" applyNumberFormat="1" applyFont="1"/>
    <xf numFmtId="3" fontId="6" fillId="0" borderId="3" xfId="0" applyNumberFormat="1" applyFont="1" applyBorder="1"/>
    <xf numFmtId="2" fontId="6" fillId="0" borderId="1" xfId="0" applyNumberFormat="1" applyFont="1" applyBorder="1" applyAlignment="1">
      <alignment wrapText="1"/>
    </xf>
    <xf numFmtId="2" fontId="6" fillId="0" borderId="3" xfId="0" applyNumberFormat="1" applyFont="1" applyBorder="1" applyAlignment="1">
      <alignment horizontal="center" wrapText="1"/>
    </xf>
    <xf numFmtId="3" fontId="6" fillId="0" borderId="6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6" fillId="0" borderId="1" xfId="0" applyNumberFormat="1" applyFont="1" applyBorder="1"/>
    <xf numFmtId="0" fontId="6" fillId="2" borderId="1" xfId="0" applyFont="1" applyFill="1" applyBorder="1" applyAlignment="1">
      <alignment horizontal="left" wrapText="1"/>
    </xf>
    <xf numFmtId="49" fontId="7" fillId="0" borderId="5" xfId="0" applyNumberFormat="1" applyFont="1" applyBorder="1" applyAlignment="1">
      <alignment wrapText="1"/>
    </xf>
    <xf numFmtId="0" fontId="7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left" wrapText="1"/>
    </xf>
    <xf numFmtId="0" fontId="5" fillId="2" borderId="1" xfId="0" applyFont="1" applyFill="1" applyBorder="1"/>
    <xf numFmtId="0" fontId="6" fillId="2" borderId="2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0" fontId="6" fillId="2" borderId="0" xfId="0" applyFont="1" applyFill="1"/>
    <xf numFmtId="0" fontId="6" fillId="2" borderId="5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justify" vertic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3" fontId="6" fillId="2" borderId="3" xfId="0" applyNumberFormat="1" applyFont="1" applyFill="1" applyBorder="1" applyAlignment="1">
      <alignment horizontal="right"/>
    </xf>
    <xf numFmtId="0" fontId="6" fillId="2" borderId="1" xfId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3" fontId="6" fillId="2" borderId="4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right" wrapText="1"/>
    </xf>
    <xf numFmtId="3" fontId="6" fillId="2" borderId="8" xfId="0" applyNumberFormat="1" applyFont="1" applyFill="1" applyBorder="1" applyAlignment="1">
      <alignment horizontal="right"/>
    </xf>
    <xf numFmtId="0" fontId="6" fillId="0" borderId="4" xfId="0" applyFont="1" applyBorder="1"/>
    <xf numFmtId="0" fontId="6" fillId="0" borderId="1" xfId="0" applyFont="1" applyFill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wrapText="1"/>
    </xf>
    <xf numFmtId="3" fontId="7" fillId="0" borderId="3" xfId="0" applyNumberFormat="1" applyFont="1" applyBorder="1"/>
    <xf numFmtId="3" fontId="6" fillId="0" borderId="0" xfId="0" applyNumberFormat="1" applyFont="1" applyBorder="1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8"/>
  <sheetViews>
    <sheetView tabSelected="1" zoomScaleNormal="100" workbookViewId="0">
      <selection activeCell="M6" sqref="M6:P536"/>
    </sheetView>
  </sheetViews>
  <sheetFormatPr defaultRowHeight="15" x14ac:dyDescent="0.2"/>
  <cols>
    <col min="1" max="1" width="75.28515625" style="3" customWidth="1"/>
    <col min="2" max="2" width="17.5703125" style="3" customWidth="1"/>
    <col min="3" max="3" width="14.85546875" style="2" customWidth="1"/>
    <col min="4" max="4" width="9.7109375" style="2" customWidth="1"/>
    <col min="5" max="5" width="12.28515625" style="2" customWidth="1"/>
    <col min="6" max="7" width="10.28515625" style="2" customWidth="1"/>
    <col min="8" max="8" width="14" style="2" bestFit="1" customWidth="1"/>
    <col min="9" max="9" width="9.140625" style="2"/>
    <col min="10" max="10" width="9" style="2" customWidth="1"/>
    <col min="11" max="11" width="13.85546875" style="2" hidden="1" customWidth="1"/>
    <col min="12" max="12" width="9.140625" style="2" hidden="1" customWidth="1"/>
    <col min="13" max="13" width="9.5703125" style="2" bestFit="1" customWidth="1"/>
    <col min="14" max="16384" width="9.140625" style="2"/>
  </cols>
  <sheetData>
    <row r="1" spans="1:13" ht="15.75" x14ac:dyDescent="0.25">
      <c r="A1" s="1"/>
      <c r="B1" s="76"/>
      <c r="C1" s="48" t="s">
        <v>542</v>
      </c>
      <c r="D1" s="48"/>
    </row>
    <row r="2" spans="1:13" x14ac:dyDescent="0.2">
      <c r="A2" s="138"/>
      <c r="B2" s="139"/>
      <c r="C2" s="139"/>
      <c r="D2" s="138"/>
      <c r="E2" s="139"/>
      <c r="F2" s="139"/>
      <c r="G2" s="138"/>
      <c r="H2" s="139"/>
      <c r="I2" s="139"/>
      <c r="J2" s="138"/>
      <c r="K2" s="139"/>
      <c r="L2" s="139"/>
    </row>
    <row r="3" spans="1:13" ht="15.75" customHeight="1" x14ac:dyDescent="0.2">
      <c r="A3" s="139" t="s">
        <v>416</v>
      </c>
      <c r="B3" s="139"/>
      <c r="C3" s="139"/>
      <c r="D3" s="139"/>
      <c r="E3" s="139"/>
      <c r="F3" s="139"/>
      <c r="G3" s="139"/>
      <c r="H3" s="139"/>
      <c r="I3" s="80" t="s">
        <v>353</v>
      </c>
    </row>
    <row r="4" spans="1:13" ht="15.75" x14ac:dyDescent="0.25">
      <c r="A4" s="139"/>
      <c r="B4" s="139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 x14ac:dyDescent="0.25">
      <c r="A5" s="50" t="s">
        <v>51</v>
      </c>
      <c r="B5" s="50" t="s">
        <v>50</v>
      </c>
      <c r="C5" s="50" t="s">
        <v>422</v>
      </c>
      <c r="D5" s="140" t="s">
        <v>424</v>
      </c>
      <c r="E5" s="141"/>
      <c r="F5" s="141"/>
      <c r="G5" s="142"/>
      <c r="H5" s="77"/>
      <c r="I5" s="78" t="s">
        <v>417</v>
      </c>
      <c r="J5" s="18"/>
      <c r="K5" s="47"/>
    </row>
    <row r="6" spans="1:13" ht="15.75" x14ac:dyDescent="0.25">
      <c r="A6" s="19"/>
      <c r="B6" s="15"/>
      <c r="C6" s="32" t="s">
        <v>423</v>
      </c>
      <c r="D6" s="79" t="s">
        <v>418</v>
      </c>
      <c r="E6" s="79" t="s">
        <v>419</v>
      </c>
      <c r="F6" s="79" t="s">
        <v>420</v>
      </c>
      <c r="G6" s="79" t="s">
        <v>421</v>
      </c>
      <c r="H6" s="13">
        <v>2026</v>
      </c>
      <c r="I6" s="13">
        <v>2027</v>
      </c>
      <c r="J6" s="12">
        <v>2028</v>
      </c>
      <c r="K6" s="47"/>
    </row>
    <row r="7" spans="1:13" ht="15.75" x14ac:dyDescent="0.25">
      <c r="A7" s="51" t="s">
        <v>45</v>
      </c>
      <c r="B7" s="36" t="s">
        <v>46</v>
      </c>
      <c r="C7" s="77">
        <f>+C8+C17+C20+C22+C23+C24+C25+C26+C27+C28+C29+C30+C31+C32+C33+C34+C37+C38+C39+C40+C36+C35+C41</f>
        <v>238659</v>
      </c>
      <c r="D7" s="77">
        <f t="shared" ref="D7:L7" si="0">+D8+D17+D20+D22+D23+D24+D25+D26+D27+D28+D29+D30+D31+D32+D33+D34+D37+D38+D39+D40+D36+D35+D41</f>
        <v>86683</v>
      </c>
      <c r="E7" s="77">
        <f t="shared" si="0"/>
        <v>66692</v>
      </c>
      <c r="F7" s="77">
        <f t="shared" si="0"/>
        <v>45497</v>
      </c>
      <c r="G7" s="77">
        <f t="shared" si="0"/>
        <v>39787</v>
      </c>
      <c r="H7" s="77">
        <f t="shared" si="0"/>
        <v>216094</v>
      </c>
      <c r="I7" s="77">
        <f t="shared" si="0"/>
        <v>221944</v>
      </c>
      <c r="J7" s="77">
        <f t="shared" si="0"/>
        <v>226618</v>
      </c>
      <c r="K7" s="77">
        <f t="shared" si="0"/>
        <v>0</v>
      </c>
      <c r="L7" s="77">
        <f t="shared" si="0"/>
        <v>0</v>
      </c>
      <c r="M7" s="4"/>
    </row>
    <row r="8" spans="1:13" ht="31.5" x14ac:dyDescent="0.25">
      <c r="A8" s="9" t="s">
        <v>426</v>
      </c>
      <c r="B8" s="52" t="s">
        <v>54</v>
      </c>
      <c r="C8" s="81">
        <f>+C9+C10+C11+C12+C13+C14+C16+C15</f>
        <v>46648</v>
      </c>
      <c r="D8" s="81">
        <f t="shared" ref="D8:G8" si="1">+D9+D10+D11+D12+D13+D14+D16+D15</f>
        <v>13449</v>
      </c>
      <c r="E8" s="81">
        <f t="shared" si="1"/>
        <v>11656</v>
      </c>
      <c r="F8" s="81">
        <f t="shared" si="1"/>
        <v>11142</v>
      </c>
      <c r="G8" s="81">
        <f t="shared" si="1"/>
        <v>10401</v>
      </c>
      <c r="H8" s="81">
        <f t="shared" ref="H8:J8" si="2">+H9+H10+H11+H12+H13+H14+H16+H15</f>
        <v>48167</v>
      </c>
      <c r="I8" s="81">
        <f t="shared" si="2"/>
        <v>49600</v>
      </c>
      <c r="J8" s="93">
        <f t="shared" si="2"/>
        <v>50966</v>
      </c>
      <c r="K8" s="94"/>
      <c r="L8" s="4"/>
      <c r="M8" s="4"/>
    </row>
    <row r="9" spans="1:13" ht="47.25" x14ac:dyDescent="0.25">
      <c r="A9" s="9" t="s">
        <v>427</v>
      </c>
      <c r="B9" s="29"/>
      <c r="C9" s="81">
        <v>7765</v>
      </c>
      <c r="D9" s="81">
        <v>3494</v>
      </c>
      <c r="E9" s="81">
        <v>1397</v>
      </c>
      <c r="F9" s="81">
        <v>1428</v>
      </c>
      <c r="G9" s="81">
        <v>1446</v>
      </c>
      <c r="H9" s="81">
        <v>8002</v>
      </c>
      <c r="I9" s="81">
        <v>8230</v>
      </c>
      <c r="J9" s="93">
        <v>8433</v>
      </c>
      <c r="K9" s="94"/>
      <c r="L9" s="4"/>
      <c r="M9" s="4"/>
    </row>
    <row r="10" spans="1:13" ht="15.75" x14ac:dyDescent="0.25">
      <c r="A10" s="33" t="s">
        <v>428</v>
      </c>
      <c r="B10" s="29"/>
      <c r="C10" s="81">
        <v>46</v>
      </c>
      <c r="D10" s="93">
        <v>12</v>
      </c>
      <c r="E10" s="93">
        <v>12</v>
      </c>
      <c r="F10" s="93">
        <v>12</v>
      </c>
      <c r="G10" s="93">
        <v>10</v>
      </c>
      <c r="H10" s="93">
        <v>53</v>
      </c>
      <c r="I10" s="93">
        <v>57</v>
      </c>
      <c r="J10" s="93">
        <v>57</v>
      </c>
      <c r="K10" s="94"/>
      <c r="M10" s="4"/>
    </row>
    <row r="11" spans="1:13" ht="31.5" x14ac:dyDescent="0.25">
      <c r="A11" s="33" t="s">
        <v>429</v>
      </c>
      <c r="B11" s="29"/>
      <c r="C11" s="81">
        <v>935</v>
      </c>
      <c r="D11" s="93">
        <v>234</v>
      </c>
      <c r="E11" s="93">
        <v>233</v>
      </c>
      <c r="F11" s="93">
        <v>234</v>
      </c>
      <c r="G11" s="93">
        <v>234</v>
      </c>
      <c r="H11" s="93">
        <v>1023</v>
      </c>
      <c r="I11" s="93">
        <v>1112</v>
      </c>
      <c r="J11" s="93">
        <v>1128</v>
      </c>
      <c r="K11" s="94"/>
      <c r="M11" s="4"/>
    </row>
    <row r="12" spans="1:13" ht="31.5" x14ac:dyDescent="0.25">
      <c r="A12" s="9" t="s">
        <v>430</v>
      </c>
      <c r="B12" s="29"/>
      <c r="C12" s="81">
        <v>35639</v>
      </c>
      <c r="D12" s="93">
        <v>9021</v>
      </c>
      <c r="E12" s="93">
        <v>9403</v>
      </c>
      <c r="F12" s="93">
        <v>8898</v>
      </c>
      <c r="G12" s="93">
        <v>8317</v>
      </c>
      <c r="H12" s="93">
        <v>36816</v>
      </c>
      <c r="I12" s="93">
        <v>37919</v>
      </c>
      <c r="J12" s="93">
        <v>39057</v>
      </c>
      <c r="K12" s="94"/>
      <c r="M12" s="4"/>
    </row>
    <row r="13" spans="1:13" ht="31.5" x14ac:dyDescent="0.25">
      <c r="A13" s="33" t="s">
        <v>431</v>
      </c>
      <c r="B13" s="31"/>
      <c r="C13" s="81">
        <v>740</v>
      </c>
      <c r="D13" s="93">
        <v>185</v>
      </c>
      <c r="E13" s="93">
        <v>185</v>
      </c>
      <c r="F13" s="93">
        <v>185</v>
      </c>
      <c r="G13" s="93">
        <v>185</v>
      </c>
      <c r="H13" s="93">
        <v>740</v>
      </c>
      <c r="I13" s="93">
        <v>740</v>
      </c>
      <c r="J13" s="93">
        <v>740</v>
      </c>
      <c r="K13" s="94"/>
      <c r="M13" s="4"/>
    </row>
    <row r="14" spans="1:13" ht="15.75" x14ac:dyDescent="0.25">
      <c r="A14" s="33" t="s">
        <v>432</v>
      </c>
      <c r="B14" s="31"/>
      <c r="C14" s="81">
        <v>294</v>
      </c>
      <c r="D14" s="93">
        <v>147</v>
      </c>
      <c r="E14" s="93">
        <v>70</v>
      </c>
      <c r="F14" s="93">
        <v>77</v>
      </c>
      <c r="G14" s="93">
        <v>0</v>
      </c>
      <c r="H14" s="93">
        <v>304</v>
      </c>
      <c r="I14" s="93">
        <v>313</v>
      </c>
      <c r="J14" s="93">
        <v>322</v>
      </c>
      <c r="K14" s="94"/>
      <c r="M14" s="4"/>
    </row>
    <row r="15" spans="1:13" ht="28.5" customHeight="1" x14ac:dyDescent="0.25">
      <c r="A15" s="33" t="s">
        <v>433</v>
      </c>
      <c r="B15" s="92"/>
      <c r="C15" s="81">
        <v>282</v>
      </c>
      <c r="D15" s="93">
        <v>71</v>
      </c>
      <c r="E15" s="93">
        <v>71</v>
      </c>
      <c r="F15" s="93">
        <v>71</v>
      </c>
      <c r="G15" s="93">
        <v>69</v>
      </c>
      <c r="H15" s="93">
        <v>282</v>
      </c>
      <c r="I15" s="93">
        <v>282</v>
      </c>
      <c r="J15" s="93">
        <v>282</v>
      </c>
      <c r="K15" s="94"/>
      <c r="M15" s="4"/>
    </row>
    <row r="16" spans="1:13" ht="15.75" x14ac:dyDescent="0.25">
      <c r="A16" s="9" t="s">
        <v>162</v>
      </c>
      <c r="B16" s="28"/>
      <c r="C16" s="81">
        <v>947</v>
      </c>
      <c r="D16" s="93">
        <v>285</v>
      </c>
      <c r="E16" s="93">
        <v>285</v>
      </c>
      <c r="F16" s="93">
        <v>237</v>
      </c>
      <c r="G16" s="93">
        <v>140</v>
      </c>
      <c r="H16" s="93">
        <v>947</v>
      </c>
      <c r="I16" s="93">
        <v>947</v>
      </c>
      <c r="J16" s="93">
        <v>947</v>
      </c>
      <c r="K16" s="94"/>
      <c r="M16" s="4"/>
    </row>
    <row r="17" spans="1:13" ht="15.75" x14ac:dyDescent="0.25">
      <c r="A17" s="38" t="s">
        <v>145</v>
      </c>
      <c r="B17" s="28" t="s">
        <v>147</v>
      </c>
      <c r="C17" s="93">
        <f>+C18+C19</f>
        <v>1325</v>
      </c>
      <c r="D17" s="93">
        <f t="shared" ref="D17:G17" si="3">+D18+D19</f>
        <v>331</v>
      </c>
      <c r="E17" s="93">
        <f t="shared" si="3"/>
        <v>331</v>
      </c>
      <c r="F17" s="93">
        <f t="shared" si="3"/>
        <v>332</v>
      </c>
      <c r="G17" s="93">
        <f t="shared" si="3"/>
        <v>331</v>
      </c>
      <c r="H17" s="93">
        <f t="shared" ref="H17:J17" si="4">+H18+H19</f>
        <v>1408</v>
      </c>
      <c r="I17" s="93">
        <f t="shared" si="4"/>
        <v>1411</v>
      </c>
      <c r="J17" s="93">
        <f t="shared" si="4"/>
        <v>1414</v>
      </c>
      <c r="K17" s="94"/>
      <c r="M17" s="4"/>
    </row>
    <row r="18" spans="1:13" ht="15.75" x14ac:dyDescent="0.25">
      <c r="A18" s="9" t="s">
        <v>144</v>
      </c>
      <c r="B18" s="29"/>
      <c r="C18" s="93">
        <v>1206</v>
      </c>
      <c r="D18" s="93">
        <v>301</v>
      </c>
      <c r="E18" s="93">
        <v>307</v>
      </c>
      <c r="F18" s="93">
        <v>295</v>
      </c>
      <c r="G18" s="93">
        <v>303</v>
      </c>
      <c r="H18" s="93">
        <v>1286</v>
      </c>
      <c r="I18" s="93">
        <v>1286</v>
      </c>
      <c r="J18" s="93">
        <v>1286</v>
      </c>
      <c r="K18" s="94"/>
      <c r="M18" s="4"/>
    </row>
    <row r="19" spans="1:13" ht="15.75" x14ac:dyDescent="0.25">
      <c r="A19" s="33" t="s">
        <v>146</v>
      </c>
      <c r="B19" s="29"/>
      <c r="C19" s="82">
        <v>119</v>
      </c>
      <c r="D19" s="93">
        <v>30</v>
      </c>
      <c r="E19" s="93">
        <v>24</v>
      </c>
      <c r="F19" s="93">
        <v>37</v>
      </c>
      <c r="G19" s="82">
        <v>28</v>
      </c>
      <c r="H19" s="93">
        <v>122</v>
      </c>
      <c r="I19" s="93">
        <v>125</v>
      </c>
      <c r="J19" s="93">
        <v>128</v>
      </c>
      <c r="K19" s="94"/>
      <c r="M19" s="4"/>
    </row>
    <row r="20" spans="1:13" ht="15.75" x14ac:dyDescent="0.25">
      <c r="A20" s="9" t="s">
        <v>265</v>
      </c>
      <c r="B20" s="53" t="s">
        <v>55</v>
      </c>
      <c r="C20" s="93">
        <f>C21</f>
        <v>300</v>
      </c>
      <c r="D20" s="93">
        <f t="shared" ref="D20:G20" si="5">D21</f>
        <v>0</v>
      </c>
      <c r="E20" s="93">
        <f t="shared" si="5"/>
        <v>150</v>
      </c>
      <c r="F20" s="93">
        <f t="shared" si="5"/>
        <v>75</v>
      </c>
      <c r="G20" s="93">
        <f t="shared" si="5"/>
        <v>75</v>
      </c>
      <c r="H20" s="93">
        <v>1058</v>
      </c>
      <c r="I20" s="93">
        <v>1165</v>
      </c>
      <c r="J20" s="93">
        <v>1268</v>
      </c>
      <c r="K20" s="94"/>
      <c r="M20" s="4"/>
    </row>
    <row r="21" spans="1:13" ht="15.75" x14ac:dyDescent="0.25">
      <c r="A21" s="9" t="s">
        <v>425</v>
      </c>
      <c r="B21" s="53"/>
      <c r="C21" s="82">
        <v>300</v>
      </c>
      <c r="D21" s="93">
        <v>0</v>
      </c>
      <c r="E21" s="93">
        <v>150</v>
      </c>
      <c r="F21" s="93">
        <v>75</v>
      </c>
      <c r="G21" s="93">
        <v>75</v>
      </c>
      <c r="H21" s="93">
        <v>0</v>
      </c>
      <c r="I21" s="93">
        <v>0</v>
      </c>
      <c r="J21" s="93">
        <v>0</v>
      </c>
      <c r="K21" s="94"/>
      <c r="M21" s="4"/>
    </row>
    <row r="22" spans="1:13" ht="15.75" x14ac:dyDescent="0.25">
      <c r="A22" s="9" t="s">
        <v>139</v>
      </c>
      <c r="B22" s="29" t="s">
        <v>56</v>
      </c>
      <c r="C22" s="81">
        <v>89385</v>
      </c>
      <c r="D22" s="93">
        <v>19621</v>
      </c>
      <c r="E22" s="93">
        <v>25348</v>
      </c>
      <c r="F22" s="93">
        <v>22511</v>
      </c>
      <c r="G22" s="93">
        <v>21905</v>
      </c>
      <c r="H22" s="93">
        <v>92066</v>
      </c>
      <c r="I22" s="93">
        <v>94460</v>
      </c>
      <c r="J22" s="93">
        <v>96727</v>
      </c>
      <c r="K22" s="94"/>
      <c r="M22" s="4"/>
    </row>
    <row r="23" spans="1:13" ht="15.75" x14ac:dyDescent="0.25">
      <c r="A23" s="9" t="s">
        <v>211</v>
      </c>
      <c r="B23" s="29" t="s">
        <v>208</v>
      </c>
      <c r="C23" s="81">
        <v>0</v>
      </c>
      <c r="D23" s="93">
        <v>0</v>
      </c>
      <c r="E23" s="93">
        <v>0</v>
      </c>
      <c r="F23" s="93">
        <v>0</v>
      </c>
      <c r="G23" s="93">
        <v>0</v>
      </c>
      <c r="H23" s="93">
        <v>1340</v>
      </c>
      <c r="I23" s="93">
        <v>1438</v>
      </c>
      <c r="J23" s="93">
        <v>1529</v>
      </c>
      <c r="K23" s="94"/>
      <c r="M23" s="4"/>
    </row>
    <row r="24" spans="1:13" ht="18" customHeight="1" x14ac:dyDescent="0.25">
      <c r="A24" s="9" t="s">
        <v>210</v>
      </c>
      <c r="B24" s="29" t="s">
        <v>199</v>
      </c>
      <c r="C24" s="81">
        <v>0</v>
      </c>
      <c r="D24" s="93">
        <v>0</v>
      </c>
      <c r="E24" s="93">
        <v>0</v>
      </c>
      <c r="F24" s="93">
        <v>0</v>
      </c>
      <c r="G24" s="93">
        <v>0</v>
      </c>
      <c r="H24" s="93"/>
      <c r="I24" s="93"/>
      <c r="J24" s="93"/>
      <c r="K24" s="94"/>
      <c r="M24" s="4"/>
    </row>
    <row r="25" spans="1:13" ht="18" customHeight="1" x14ac:dyDescent="0.25">
      <c r="A25" s="70" t="s">
        <v>360</v>
      </c>
      <c r="B25" s="74" t="s">
        <v>370</v>
      </c>
      <c r="C25" s="83">
        <v>397</v>
      </c>
      <c r="D25" s="93">
        <v>397</v>
      </c>
      <c r="E25" s="93">
        <v>0</v>
      </c>
      <c r="F25" s="93">
        <v>0</v>
      </c>
      <c r="G25" s="93">
        <v>0</v>
      </c>
      <c r="H25" s="93">
        <v>1500</v>
      </c>
      <c r="I25" s="93">
        <v>1500</v>
      </c>
      <c r="J25" s="93">
        <v>1500</v>
      </c>
      <c r="K25" s="94"/>
      <c r="M25" s="4"/>
    </row>
    <row r="26" spans="1:13" ht="18" customHeight="1" x14ac:dyDescent="0.25">
      <c r="A26" s="70" t="s">
        <v>375</v>
      </c>
      <c r="B26" s="74" t="s">
        <v>376</v>
      </c>
      <c r="C26" s="83">
        <v>14</v>
      </c>
      <c r="D26" s="93">
        <v>14</v>
      </c>
      <c r="E26" s="93">
        <v>0</v>
      </c>
      <c r="F26" s="93">
        <v>0</v>
      </c>
      <c r="G26" s="93">
        <v>0</v>
      </c>
      <c r="H26" s="93">
        <v>150</v>
      </c>
      <c r="I26" s="93">
        <v>150</v>
      </c>
      <c r="J26" s="93">
        <v>150</v>
      </c>
      <c r="K26" s="94"/>
      <c r="M26" s="4"/>
    </row>
    <row r="27" spans="1:13" ht="15.75" x14ac:dyDescent="0.25">
      <c r="A27" s="70" t="s">
        <v>172</v>
      </c>
      <c r="B27" s="74" t="s">
        <v>173</v>
      </c>
      <c r="C27" s="83">
        <v>400</v>
      </c>
      <c r="D27" s="93">
        <v>100</v>
      </c>
      <c r="E27" s="93">
        <v>100</v>
      </c>
      <c r="F27" s="93">
        <v>100</v>
      </c>
      <c r="G27" s="93">
        <v>100</v>
      </c>
      <c r="H27" s="93">
        <v>500</v>
      </c>
      <c r="I27" s="93">
        <v>600</v>
      </c>
      <c r="J27" s="93">
        <v>700</v>
      </c>
      <c r="K27" s="94"/>
      <c r="M27" s="4"/>
    </row>
    <row r="28" spans="1:13" ht="15.75" x14ac:dyDescent="0.25">
      <c r="A28" s="70" t="s">
        <v>372</v>
      </c>
      <c r="B28" s="74" t="s">
        <v>371</v>
      </c>
      <c r="C28" s="83">
        <v>674</v>
      </c>
      <c r="D28" s="93">
        <v>674</v>
      </c>
      <c r="E28" s="93">
        <v>0</v>
      </c>
      <c r="F28" s="93">
        <v>0</v>
      </c>
      <c r="G28" s="93">
        <v>0</v>
      </c>
      <c r="H28" s="93">
        <v>0</v>
      </c>
      <c r="I28" s="93">
        <v>0</v>
      </c>
      <c r="J28" s="93">
        <v>0</v>
      </c>
      <c r="K28" s="94"/>
      <c r="M28" s="4"/>
    </row>
    <row r="29" spans="1:13" ht="15.75" x14ac:dyDescent="0.25">
      <c r="A29" s="70" t="s">
        <v>172</v>
      </c>
      <c r="B29" s="74" t="s">
        <v>359</v>
      </c>
      <c r="C29" s="81">
        <v>2120</v>
      </c>
      <c r="D29" s="93">
        <v>530</v>
      </c>
      <c r="E29" s="93">
        <v>530</v>
      </c>
      <c r="F29" s="93">
        <v>530</v>
      </c>
      <c r="G29" s="93">
        <v>530</v>
      </c>
      <c r="H29" s="93">
        <v>2200</v>
      </c>
      <c r="I29" s="93">
        <v>2250</v>
      </c>
      <c r="J29" s="93">
        <v>2300</v>
      </c>
      <c r="K29" s="94"/>
      <c r="M29" s="4"/>
    </row>
    <row r="30" spans="1:13" ht="15.75" x14ac:dyDescent="0.25">
      <c r="A30" s="70" t="s">
        <v>324</v>
      </c>
      <c r="B30" s="74" t="s">
        <v>323</v>
      </c>
      <c r="C30" s="83">
        <v>510</v>
      </c>
      <c r="D30" s="93">
        <v>510</v>
      </c>
      <c r="E30" s="93">
        <v>0</v>
      </c>
      <c r="F30" s="93">
        <v>0</v>
      </c>
      <c r="G30" s="93">
        <v>0</v>
      </c>
      <c r="H30" s="93">
        <v>0</v>
      </c>
      <c r="I30" s="93">
        <v>0</v>
      </c>
      <c r="J30" s="93">
        <v>0</v>
      </c>
      <c r="K30" s="94"/>
      <c r="M30" s="4"/>
    </row>
    <row r="31" spans="1:13" ht="15.75" x14ac:dyDescent="0.25">
      <c r="A31" s="70" t="s">
        <v>324</v>
      </c>
      <c r="B31" s="74" t="s">
        <v>325</v>
      </c>
      <c r="C31" s="83">
        <v>4642</v>
      </c>
      <c r="D31" s="93">
        <v>4642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  <c r="K31" s="94"/>
      <c r="M31" s="4"/>
    </row>
    <row r="32" spans="1:13" ht="15.75" x14ac:dyDescent="0.25">
      <c r="A32" s="70" t="s">
        <v>327</v>
      </c>
      <c r="B32" s="74" t="s">
        <v>326</v>
      </c>
      <c r="C32" s="83">
        <v>1603</v>
      </c>
      <c r="D32" s="93">
        <v>1603</v>
      </c>
      <c r="E32" s="93">
        <v>0</v>
      </c>
      <c r="F32" s="93">
        <v>0</v>
      </c>
      <c r="G32" s="93">
        <v>0</v>
      </c>
      <c r="H32" s="93">
        <v>0</v>
      </c>
      <c r="I32" s="93">
        <v>0</v>
      </c>
      <c r="J32" s="93">
        <v>0</v>
      </c>
      <c r="K32" s="94"/>
      <c r="M32" s="4"/>
    </row>
    <row r="33" spans="1:13" ht="15.75" x14ac:dyDescent="0.25">
      <c r="A33" s="70" t="s">
        <v>327</v>
      </c>
      <c r="B33" s="74" t="s">
        <v>348</v>
      </c>
      <c r="C33" s="83">
        <v>3426</v>
      </c>
      <c r="D33" s="93">
        <v>3426</v>
      </c>
      <c r="E33" s="93">
        <v>0</v>
      </c>
      <c r="F33" s="93">
        <v>0</v>
      </c>
      <c r="G33" s="93">
        <v>0</v>
      </c>
      <c r="H33" s="93">
        <v>0</v>
      </c>
      <c r="I33" s="93">
        <v>0</v>
      </c>
      <c r="J33" s="93">
        <v>0</v>
      </c>
      <c r="K33" s="94"/>
      <c r="M33" s="4"/>
    </row>
    <row r="34" spans="1:13" ht="15.75" x14ac:dyDescent="0.25">
      <c r="A34" s="70" t="s">
        <v>519</v>
      </c>
      <c r="B34" s="74" t="s">
        <v>520</v>
      </c>
      <c r="C34" s="83">
        <v>-1515</v>
      </c>
      <c r="D34" s="93">
        <v>-1515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0</v>
      </c>
      <c r="K34" s="94"/>
      <c r="M34" s="4"/>
    </row>
    <row r="35" spans="1:13" ht="15.75" x14ac:dyDescent="0.25">
      <c r="A35" s="70" t="s">
        <v>530</v>
      </c>
      <c r="B35" s="74" t="s">
        <v>531</v>
      </c>
      <c r="C35" s="83">
        <v>67</v>
      </c>
      <c r="D35" s="93">
        <v>67</v>
      </c>
      <c r="E35" s="93">
        <v>0</v>
      </c>
      <c r="F35" s="93">
        <v>0</v>
      </c>
      <c r="G35" s="93">
        <v>0</v>
      </c>
      <c r="H35" s="93">
        <v>0</v>
      </c>
      <c r="I35" s="93">
        <v>0</v>
      </c>
      <c r="J35" s="93">
        <v>0</v>
      </c>
      <c r="K35" s="94"/>
      <c r="M35" s="4"/>
    </row>
    <row r="36" spans="1:13" ht="15.75" x14ac:dyDescent="0.25">
      <c r="A36" s="70" t="s">
        <v>525</v>
      </c>
      <c r="B36" s="74" t="s">
        <v>524</v>
      </c>
      <c r="C36" s="83">
        <v>263</v>
      </c>
      <c r="D36" s="93">
        <v>263</v>
      </c>
      <c r="E36" s="93">
        <v>0</v>
      </c>
      <c r="F36" s="93">
        <v>0</v>
      </c>
      <c r="G36" s="93">
        <v>0</v>
      </c>
      <c r="H36" s="93">
        <v>0</v>
      </c>
      <c r="I36" s="93">
        <v>0</v>
      </c>
      <c r="J36" s="93">
        <v>0</v>
      </c>
      <c r="K36" s="94"/>
      <c r="M36" s="4"/>
    </row>
    <row r="37" spans="1:13" ht="15.75" x14ac:dyDescent="0.25">
      <c r="A37" s="70" t="s">
        <v>526</v>
      </c>
      <c r="B37" s="74" t="s">
        <v>434</v>
      </c>
      <c r="C37" s="83">
        <v>8377</v>
      </c>
      <c r="D37" s="93">
        <v>8377</v>
      </c>
      <c r="E37" s="93">
        <v>0</v>
      </c>
      <c r="F37" s="93">
        <v>0</v>
      </c>
      <c r="G37" s="93">
        <v>0</v>
      </c>
      <c r="H37" s="93">
        <v>0</v>
      </c>
      <c r="I37" s="93">
        <v>0</v>
      </c>
      <c r="J37" s="93">
        <v>0</v>
      </c>
      <c r="K37" s="94"/>
      <c r="M37" s="4"/>
    </row>
    <row r="38" spans="1:13" ht="15.75" x14ac:dyDescent="0.25">
      <c r="A38" s="9" t="s">
        <v>255</v>
      </c>
      <c r="B38" s="29" t="s">
        <v>390</v>
      </c>
      <c r="C38" s="81">
        <v>66444</v>
      </c>
      <c r="D38" s="93">
        <v>24398</v>
      </c>
      <c r="E38" s="93">
        <v>25930</v>
      </c>
      <c r="F38" s="93">
        <v>9671</v>
      </c>
      <c r="G38" s="93">
        <v>6445</v>
      </c>
      <c r="H38" s="93">
        <v>67705</v>
      </c>
      <c r="I38" s="93">
        <v>69370</v>
      </c>
      <c r="J38" s="93">
        <v>70064</v>
      </c>
      <c r="K38" s="94"/>
      <c r="M38" s="4"/>
    </row>
    <row r="39" spans="1:13" ht="15.75" x14ac:dyDescent="0.25">
      <c r="A39" s="9" t="s">
        <v>517</v>
      </c>
      <c r="B39" s="29" t="s">
        <v>412</v>
      </c>
      <c r="C39" s="81">
        <v>5000</v>
      </c>
      <c r="D39" s="93">
        <v>5000</v>
      </c>
      <c r="E39" s="93">
        <v>0</v>
      </c>
      <c r="F39" s="93"/>
      <c r="G39" s="93">
        <v>0</v>
      </c>
      <c r="H39" s="93">
        <v>0</v>
      </c>
      <c r="I39" s="93">
        <v>0</v>
      </c>
      <c r="J39" s="93">
        <v>0</v>
      </c>
      <c r="K39" s="94"/>
      <c r="M39" s="4"/>
    </row>
    <row r="40" spans="1:13" ht="15.75" x14ac:dyDescent="0.25">
      <c r="A40" s="9" t="s">
        <v>518</v>
      </c>
      <c r="B40" s="29" t="s">
        <v>527</v>
      </c>
      <c r="C40" s="81">
        <v>4796</v>
      </c>
      <c r="D40" s="93">
        <v>4796</v>
      </c>
      <c r="E40" s="93">
        <v>0</v>
      </c>
      <c r="F40" s="93">
        <v>0</v>
      </c>
      <c r="G40" s="93">
        <v>0</v>
      </c>
      <c r="H40" s="93">
        <v>0</v>
      </c>
      <c r="I40" s="93">
        <v>0</v>
      </c>
      <c r="J40" s="93">
        <v>0</v>
      </c>
      <c r="K40" s="94"/>
      <c r="L40" s="4"/>
      <c r="M40" s="4"/>
    </row>
    <row r="41" spans="1:13" ht="15.75" x14ac:dyDescent="0.25">
      <c r="A41" s="9" t="s">
        <v>532</v>
      </c>
      <c r="B41" s="29" t="s">
        <v>533</v>
      </c>
      <c r="C41" s="81">
        <v>3783</v>
      </c>
      <c r="D41" s="81">
        <v>0</v>
      </c>
      <c r="E41" s="81">
        <v>2647</v>
      </c>
      <c r="F41" s="81">
        <v>1136</v>
      </c>
      <c r="G41" s="81">
        <v>0</v>
      </c>
      <c r="H41" s="93">
        <v>0</v>
      </c>
      <c r="I41" s="93">
        <v>0</v>
      </c>
      <c r="J41" s="93">
        <v>0</v>
      </c>
      <c r="K41" s="94"/>
      <c r="M41" s="4"/>
    </row>
    <row r="42" spans="1:13" ht="15.75" x14ac:dyDescent="0.25">
      <c r="A42" s="12" t="s">
        <v>0</v>
      </c>
      <c r="B42" s="7"/>
      <c r="C42" s="84">
        <f>C43+C49+C60+C62+C69+C196+C202+C265+C318+C445+C477+C475</f>
        <v>238659</v>
      </c>
      <c r="D42" s="84">
        <f t="shared" ref="D42:G42" si="6">D43+D49+D60+D62+D69+D196+D202+D265+D318+D445+D477+D475</f>
        <v>86683</v>
      </c>
      <c r="E42" s="84">
        <f t="shared" si="6"/>
        <v>66692</v>
      </c>
      <c r="F42" s="84">
        <f t="shared" si="6"/>
        <v>45497</v>
      </c>
      <c r="G42" s="84">
        <f t="shared" si="6"/>
        <v>39787</v>
      </c>
      <c r="H42" s="77">
        <f>+H43+H49+H60+H62+H69+H196+H202+H265+H318+H445+H477</f>
        <v>216094</v>
      </c>
      <c r="I42" s="77">
        <f t="shared" ref="I42:J42" si="7">+I43+I49+I60+I62+I69+I196+I202+I265+I318+I445+I477</f>
        <v>221944</v>
      </c>
      <c r="J42" s="77">
        <f t="shared" si="7"/>
        <v>226618</v>
      </c>
      <c r="K42" s="94"/>
      <c r="M42" s="4"/>
    </row>
    <row r="43" spans="1:13" ht="15.75" x14ac:dyDescent="0.25">
      <c r="A43" s="12" t="s">
        <v>2</v>
      </c>
      <c r="B43" s="8" t="s">
        <v>123</v>
      </c>
      <c r="C43" s="77">
        <f>+C44+C45+C47+C48+C46</f>
        <v>28573</v>
      </c>
      <c r="D43" s="77">
        <f t="shared" ref="D43:G43" si="8">+D44+D45+D47+D48+D46</f>
        <v>7503</v>
      </c>
      <c r="E43" s="77">
        <f t="shared" si="8"/>
        <v>7000</v>
      </c>
      <c r="F43" s="77">
        <f t="shared" si="8"/>
        <v>7140</v>
      </c>
      <c r="G43" s="77">
        <f t="shared" si="8"/>
        <v>6930</v>
      </c>
      <c r="H43" s="13">
        <v>29000</v>
      </c>
      <c r="I43" s="13">
        <v>29500</v>
      </c>
      <c r="J43" s="13">
        <v>29600</v>
      </c>
      <c r="K43" s="94"/>
      <c r="M43" s="4"/>
    </row>
    <row r="44" spans="1:13" ht="15.75" x14ac:dyDescent="0.25">
      <c r="A44" s="7" t="s">
        <v>1</v>
      </c>
      <c r="B44" s="17" t="s">
        <v>57</v>
      </c>
      <c r="C44" s="81">
        <v>24000</v>
      </c>
      <c r="D44" s="93">
        <v>5800</v>
      </c>
      <c r="E44" s="93">
        <v>6100</v>
      </c>
      <c r="F44" s="93">
        <v>6100</v>
      </c>
      <c r="G44" s="93">
        <v>6000</v>
      </c>
      <c r="H44" s="93" t="s">
        <v>538</v>
      </c>
      <c r="I44" s="93" t="s">
        <v>538</v>
      </c>
      <c r="J44" s="93" t="s">
        <v>538</v>
      </c>
      <c r="K44" s="94"/>
      <c r="M44" s="4"/>
    </row>
    <row r="45" spans="1:13" ht="15.75" x14ac:dyDescent="0.25">
      <c r="A45" s="7" t="s">
        <v>3</v>
      </c>
      <c r="B45" s="17" t="s">
        <v>58</v>
      </c>
      <c r="C45" s="81">
        <v>4117</v>
      </c>
      <c r="D45" s="93">
        <v>1300</v>
      </c>
      <c r="E45" s="93">
        <v>860</v>
      </c>
      <c r="F45" s="93">
        <v>1027</v>
      </c>
      <c r="G45" s="93">
        <v>930</v>
      </c>
      <c r="H45" s="93" t="s">
        <v>538</v>
      </c>
      <c r="I45" s="93" t="s">
        <v>538</v>
      </c>
      <c r="J45" s="93" t="s">
        <v>538</v>
      </c>
      <c r="K45" s="94"/>
      <c r="M45" s="4"/>
    </row>
    <row r="46" spans="1:13" ht="15.75" x14ac:dyDescent="0.25">
      <c r="A46" s="7" t="s">
        <v>539</v>
      </c>
      <c r="B46" s="17" t="s">
        <v>540</v>
      </c>
      <c r="C46" s="81">
        <v>286</v>
      </c>
      <c r="D46" s="93">
        <v>286</v>
      </c>
      <c r="E46" s="93">
        <v>0</v>
      </c>
      <c r="F46" s="93">
        <v>0</v>
      </c>
      <c r="G46" s="93">
        <v>0</v>
      </c>
      <c r="H46" s="93" t="s">
        <v>538</v>
      </c>
      <c r="I46" s="93" t="s">
        <v>538</v>
      </c>
      <c r="J46" s="93" t="s">
        <v>538</v>
      </c>
      <c r="K46" s="94"/>
      <c r="M46" s="4"/>
    </row>
    <row r="47" spans="1:13" ht="15.75" x14ac:dyDescent="0.25">
      <c r="A47" s="7" t="s">
        <v>183</v>
      </c>
      <c r="B47" s="17" t="s">
        <v>179</v>
      </c>
      <c r="C47" s="81">
        <v>83</v>
      </c>
      <c r="D47" s="93">
        <v>30</v>
      </c>
      <c r="E47" s="93">
        <v>40</v>
      </c>
      <c r="F47" s="93">
        <v>13</v>
      </c>
      <c r="G47" s="93">
        <v>0</v>
      </c>
      <c r="H47" s="93" t="s">
        <v>538</v>
      </c>
      <c r="I47" s="93" t="s">
        <v>538</v>
      </c>
      <c r="J47" s="93" t="s">
        <v>538</v>
      </c>
      <c r="K47" s="94"/>
      <c r="M47" s="4"/>
    </row>
    <row r="48" spans="1:13" ht="15.75" x14ac:dyDescent="0.25">
      <c r="A48" s="19" t="s">
        <v>392</v>
      </c>
      <c r="B48" s="17" t="s">
        <v>391</v>
      </c>
      <c r="C48" s="81">
        <v>87</v>
      </c>
      <c r="D48" s="93">
        <v>87</v>
      </c>
      <c r="E48" s="93">
        <v>0</v>
      </c>
      <c r="F48" s="93">
        <v>0</v>
      </c>
      <c r="G48" s="93">
        <v>0</v>
      </c>
      <c r="H48" s="93" t="s">
        <v>538</v>
      </c>
      <c r="I48" s="93" t="s">
        <v>538</v>
      </c>
      <c r="J48" s="93" t="s">
        <v>538</v>
      </c>
      <c r="K48" s="94"/>
      <c r="M48" s="4"/>
    </row>
    <row r="49" spans="1:18" ht="15.75" x14ac:dyDescent="0.25">
      <c r="A49" s="12" t="s">
        <v>5</v>
      </c>
      <c r="B49" s="14" t="s">
        <v>59</v>
      </c>
      <c r="C49" s="77">
        <f>+C50+C51+C53+C55+C52</f>
        <v>4938</v>
      </c>
      <c r="D49" s="77">
        <f t="shared" ref="D49:G49" si="9">+D50+D51+D53+D55+D52</f>
        <v>1176</v>
      </c>
      <c r="E49" s="77">
        <f t="shared" si="9"/>
        <v>618</v>
      </c>
      <c r="F49" s="77">
        <f t="shared" si="9"/>
        <v>610</v>
      </c>
      <c r="G49" s="77">
        <f t="shared" si="9"/>
        <v>2534</v>
      </c>
      <c r="H49" s="13">
        <v>5000</v>
      </c>
      <c r="I49" s="13">
        <v>5100</v>
      </c>
      <c r="J49" s="13">
        <v>5200</v>
      </c>
      <c r="K49" s="94"/>
      <c r="L49" s="4"/>
      <c r="M49" s="4"/>
    </row>
    <row r="50" spans="1:18" ht="15.75" x14ac:dyDescent="0.25">
      <c r="A50" s="12" t="s">
        <v>1</v>
      </c>
      <c r="B50" s="14" t="s">
        <v>60</v>
      </c>
      <c r="C50" s="77">
        <f>C57</f>
        <v>2252</v>
      </c>
      <c r="D50" s="77">
        <f t="shared" ref="D50:G50" si="10">D57</f>
        <v>630</v>
      </c>
      <c r="E50" s="77">
        <f t="shared" si="10"/>
        <v>538</v>
      </c>
      <c r="F50" s="77">
        <f t="shared" si="10"/>
        <v>550</v>
      </c>
      <c r="G50" s="77">
        <f t="shared" si="10"/>
        <v>534</v>
      </c>
      <c r="H50" s="93" t="s">
        <v>538</v>
      </c>
      <c r="I50" s="93" t="s">
        <v>538</v>
      </c>
      <c r="J50" s="93" t="s">
        <v>538</v>
      </c>
      <c r="K50" s="94"/>
      <c r="M50" s="4"/>
    </row>
    <row r="51" spans="1:18" ht="14.25" customHeight="1" x14ac:dyDescent="0.25">
      <c r="A51" s="12" t="s">
        <v>3</v>
      </c>
      <c r="B51" s="14" t="s">
        <v>61</v>
      </c>
      <c r="C51" s="77">
        <f>+C54+C58+C59</f>
        <v>180</v>
      </c>
      <c r="D51" s="77">
        <f t="shared" ref="D51:G51" si="11">+D54+D58+D59</f>
        <v>40</v>
      </c>
      <c r="E51" s="77">
        <f t="shared" si="11"/>
        <v>80</v>
      </c>
      <c r="F51" s="77">
        <f t="shared" si="11"/>
        <v>60</v>
      </c>
      <c r="G51" s="77">
        <f t="shared" si="11"/>
        <v>0</v>
      </c>
      <c r="H51" s="93" t="s">
        <v>538</v>
      </c>
      <c r="I51" s="93" t="s">
        <v>538</v>
      </c>
      <c r="J51" s="93" t="s">
        <v>538</v>
      </c>
      <c r="K51" s="94"/>
      <c r="M51" s="4"/>
    </row>
    <row r="52" spans="1:18" ht="14.25" customHeight="1" x14ac:dyDescent="0.25">
      <c r="A52" s="15" t="s">
        <v>170</v>
      </c>
      <c r="B52" s="14" t="s">
        <v>407</v>
      </c>
      <c r="C52" s="77">
        <v>0</v>
      </c>
      <c r="D52" s="77">
        <v>0</v>
      </c>
      <c r="E52" s="77">
        <v>0</v>
      </c>
      <c r="F52" s="77">
        <v>0</v>
      </c>
      <c r="G52" s="77">
        <v>0</v>
      </c>
      <c r="H52" s="93" t="s">
        <v>538</v>
      </c>
      <c r="I52" s="93" t="s">
        <v>538</v>
      </c>
      <c r="J52" s="93" t="s">
        <v>538</v>
      </c>
      <c r="K52" s="94"/>
      <c r="M52" s="4"/>
    </row>
    <row r="53" spans="1:18" ht="15.75" x14ac:dyDescent="0.25">
      <c r="A53" s="12" t="s">
        <v>283</v>
      </c>
      <c r="B53" s="14" t="s">
        <v>436</v>
      </c>
      <c r="C53" s="77">
        <v>506</v>
      </c>
      <c r="D53" s="13">
        <v>506</v>
      </c>
      <c r="E53" s="13">
        <v>0</v>
      </c>
      <c r="F53" s="13">
        <v>0</v>
      </c>
      <c r="G53" s="13">
        <v>0</v>
      </c>
      <c r="H53" s="93" t="s">
        <v>538</v>
      </c>
      <c r="I53" s="93" t="s">
        <v>538</v>
      </c>
      <c r="J53" s="93" t="s">
        <v>538</v>
      </c>
      <c r="K53" s="94"/>
      <c r="M53" s="4"/>
    </row>
    <row r="54" spans="1:18" ht="15.75" x14ac:dyDescent="0.25">
      <c r="A54" s="12" t="s">
        <v>367</v>
      </c>
      <c r="B54" s="14" t="s">
        <v>368</v>
      </c>
      <c r="C54" s="77">
        <v>20</v>
      </c>
      <c r="D54" s="13">
        <v>0</v>
      </c>
      <c r="E54" s="13">
        <v>20</v>
      </c>
      <c r="F54" s="13">
        <v>0</v>
      </c>
      <c r="G54" s="13">
        <v>0</v>
      </c>
      <c r="H54" s="93" t="s">
        <v>538</v>
      </c>
      <c r="I54" s="93" t="s">
        <v>538</v>
      </c>
      <c r="J54" s="93" t="s">
        <v>538</v>
      </c>
      <c r="K54" s="94"/>
      <c r="M54" s="4"/>
    </row>
    <row r="55" spans="1:18" ht="15.75" x14ac:dyDescent="0.25">
      <c r="A55" s="12" t="s">
        <v>248</v>
      </c>
      <c r="B55" s="14" t="s">
        <v>249</v>
      </c>
      <c r="C55" s="77">
        <v>2000</v>
      </c>
      <c r="D55" s="13">
        <v>0</v>
      </c>
      <c r="E55" s="13">
        <v>0</v>
      </c>
      <c r="F55" s="13">
        <v>0</v>
      </c>
      <c r="G55" s="13">
        <v>2000</v>
      </c>
      <c r="H55" s="93" t="s">
        <v>538</v>
      </c>
      <c r="I55" s="93" t="s">
        <v>538</v>
      </c>
      <c r="J55" s="93" t="s">
        <v>538</v>
      </c>
      <c r="K55" s="94"/>
      <c r="M55" s="4"/>
    </row>
    <row r="56" spans="1:18" ht="15.75" x14ac:dyDescent="0.25">
      <c r="A56" s="12" t="s">
        <v>52</v>
      </c>
      <c r="B56" s="14" t="s">
        <v>226</v>
      </c>
      <c r="C56" s="77">
        <f>+C57+C58</f>
        <v>2382</v>
      </c>
      <c r="D56" s="77">
        <f t="shared" ref="D56:G56" si="12">+D57+D58</f>
        <v>660</v>
      </c>
      <c r="E56" s="77">
        <f t="shared" si="12"/>
        <v>588</v>
      </c>
      <c r="F56" s="77">
        <f t="shared" si="12"/>
        <v>600</v>
      </c>
      <c r="G56" s="77">
        <f t="shared" si="12"/>
        <v>534</v>
      </c>
      <c r="H56" s="93" t="s">
        <v>538</v>
      </c>
      <c r="I56" s="93" t="s">
        <v>538</v>
      </c>
      <c r="J56" s="93" t="s">
        <v>538</v>
      </c>
      <c r="K56" s="94"/>
      <c r="M56" s="4"/>
    </row>
    <row r="57" spans="1:18" ht="15.75" x14ac:dyDescent="0.25">
      <c r="A57" s="7" t="s">
        <v>1</v>
      </c>
      <c r="B57" s="17"/>
      <c r="C57" s="81">
        <v>2252</v>
      </c>
      <c r="D57" s="93">
        <v>630</v>
      </c>
      <c r="E57" s="93">
        <v>538</v>
      </c>
      <c r="F57" s="93">
        <v>550</v>
      </c>
      <c r="G57" s="93">
        <v>534</v>
      </c>
      <c r="H57" s="93" t="s">
        <v>538</v>
      </c>
      <c r="I57" s="93" t="s">
        <v>538</v>
      </c>
      <c r="J57" s="93" t="s">
        <v>538</v>
      </c>
      <c r="K57" s="94"/>
      <c r="M57" s="4"/>
    </row>
    <row r="58" spans="1:18" ht="15.75" x14ac:dyDescent="0.25">
      <c r="A58" s="7" t="s">
        <v>3</v>
      </c>
      <c r="B58" s="17"/>
      <c r="C58" s="81">
        <v>130</v>
      </c>
      <c r="D58" s="93">
        <v>30</v>
      </c>
      <c r="E58" s="93">
        <v>50</v>
      </c>
      <c r="F58" s="93">
        <v>50</v>
      </c>
      <c r="G58" s="93">
        <v>0</v>
      </c>
      <c r="H58" s="93" t="s">
        <v>538</v>
      </c>
      <c r="I58" s="93" t="s">
        <v>538</v>
      </c>
      <c r="J58" s="93" t="s">
        <v>538</v>
      </c>
      <c r="K58" s="94"/>
      <c r="M58" s="4"/>
    </row>
    <row r="59" spans="1:18" ht="15.75" x14ac:dyDescent="0.25">
      <c r="A59" s="7" t="s">
        <v>163</v>
      </c>
      <c r="B59" s="17" t="s">
        <v>168</v>
      </c>
      <c r="C59" s="81">
        <v>30</v>
      </c>
      <c r="D59" s="93">
        <v>10</v>
      </c>
      <c r="E59" s="93">
        <v>10</v>
      </c>
      <c r="F59" s="93">
        <v>10</v>
      </c>
      <c r="G59" s="93">
        <v>0</v>
      </c>
      <c r="H59" s="93" t="s">
        <v>538</v>
      </c>
      <c r="I59" s="93" t="s">
        <v>538</v>
      </c>
      <c r="J59" s="93" t="s">
        <v>538</v>
      </c>
      <c r="K59" s="94"/>
      <c r="M59" s="4"/>
    </row>
    <row r="60" spans="1:18" ht="15.75" x14ac:dyDescent="0.25">
      <c r="A60" s="12" t="s">
        <v>6</v>
      </c>
      <c r="B60" s="14" t="s">
        <v>62</v>
      </c>
      <c r="C60" s="77">
        <f>C61</f>
        <v>10000</v>
      </c>
      <c r="D60" s="77">
        <f t="shared" ref="D60:G60" si="13">D61</f>
        <v>2700</v>
      </c>
      <c r="E60" s="77">
        <f t="shared" si="13"/>
        <v>2700</v>
      </c>
      <c r="F60" s="77">
        <f t="shared" si="13"/>
        <v>2600</v>
      </c>
      <c r="G60" s="77">
        <f t="shared" si="13"/>
        <v>2000</v>
      </c>
      <c r="H60" s="13">
        <v>9200</v>
      </c>
      <c r="I60" s="13">
        <v>9000</v>
      </c>
      <c r="J60" s="13">
        <v>8900</v>
      </c>
      <c r="K60" s="94"/>
      <c r="L60" s="4"/>
      <c r="M60" s="4"/>
      <c r="N60" s="4"/>
      <c r="O60" s="4"/>
      <c r="P60" s="4"/>
      <c r="Q60" s="4"/>
      <c r="R60" s="4"/>
    </row>
    <row r="61" spans="1:18" ht="15.75" x14ac:dyDescent="0.25">
      <c r="A61" s="7" t="s">
        <v>281</v>
      </c>
      <c r="B61" s="17"/>
      <c r="C61" s="81">
        <v>10000</v>
      </c>
      <c r="D61" s="93">
        <v>2700</v>
      </c>
      <c r="E61" s="93">
        <v>2700</v>
      </c>
      <c r="F61" s="93">
        <v>2600</v>
      </c>
      <c r="G61" s="93">
        <v>2000</v>
      </c>
      <c r="H61" s="93" t="s">
        <v>538</v>
      </c>
      <c r="I61" s="93" t="s">
        <v>538</v>
      </c>
      <c r="J61" s="93" t="s">
        <v>538</v>
      </c>
      <c r="K61" s="94"/>
      <c r="L61" s="4"/>
      <c r="M61" s="4"/>
    </row>
    <row r="62" spans="1:18" ht="15.75" x14ac:dyDescent="0.25">
      <c r="A62" s="12" t="s">
        <v>7</v>
      </c>
      <c r="B62" s="14" t="s">
        <v>63</v>
      </c>
      <c r="C62" s="77">
        <f>+C65+C66</f>
        <v>8650</v>
      </c>
      <c r="D62" s="77">
        <f t="shared" ref="D62:G62" si="14">+D65+D66</f>
        <v>2230</v>
      </c>
      <c r="E62" s="77">
        <f t="shared" si="14"/>
        <v>2270</v>
      </c>
      <c r="F62" s="77">
        <f t="shared" si="14"/>
        <v>2150</v>
      </c>
      <c r="G62" s="77">
        <f t="shared" si="14"/>
        <v>2000</v>
      </c>
      <c r="H62" s="13">
        <v>9000</v>
      </c>
      <c r="I62" s="13">
        <v>9500</v>
      </c>
      <c r="J62" s="13">
        <v>9800</v>
      </c>
      <c r="K62" s="94"/>
      <c r="M62" s="4"/>
    </row>
    <row r="63" spans="1:18" ht="15.75" x14ac:dyDescent="0.25">
      <c r="A63" s="12" t="s">
        <v>3</v>
      </c>
      <c r="B63" s="14" t="s">
        <v>64</v>
      </c>
      <c r="C63" s="77">
        <f>C67</f>
        <v>60</v>
      </c>
      <c r="D63" s="77">
        <f t="shared" ref="D63:G63" si="15">D67</f>
        <v>30</v>
      </c>
      <c r="E63" s="77">
        <f t="shared" si="15"/>
        <v>30</v>
      </c>
      <c r="F63" s="77">
        <f t="shared" si="15"/>
        <v>0</v>
      </c>
      <c r="G63" s="77">
        <f t="shared" si="15"/>
        <v>0</v>
      </c>
      <c r="H63" s="93" t="s">
        <v>538</v>
      </c>
      <c r="I63" s="93" t="s">
        <v>538</v>
      </c>
      <c r="J63" s="93" t="s">
        <v>538</v>
      </c>
      <c r="K63" s="94"/>
      <c r="M63" s="4"/>
    </row>
    <row r="64" spans="1:18" ht="15.75" x14ac:dyDescent="0.25">
      <c r="A64" s="15" t="s">
        <v>131</v>
      </c>
      <c r="B64" s="14" t="s">
        <v>132</v>
      </c>
      <c r="C64" s="78">
        <f>C68</f>
        <v>140</v>
      </c>
      <c r="D64" s="78">
        <f t="shared" ref="D64:G64" si="16">D68</f>
        <v>0</v>
      </c>
      <c r="E64" s="78">
        <f t="shared" si="16"/>
        <v>140</v>
      </c>
      <c r="F64" s="78">
        <f t="shared" si="16"/>
        <v>0</v>
      </c>
      <c r="G64" s="78">
        <f t="shared" si="16"/>
        <v>0</v>
      </c>
      <c r="H64" s="93" t="s">
        <v>538</v>
      </c>
      <c r="I64" s="93" t="s">
        <v>538</v>
      </c>
      <c r="J64" s="93" t="s">
        <v>538</v>
      </c>
      <c r="K64" s="94"/>
      <c r="M64" s="4"/>
    </row>
    <row r="65" spans="1:13" ht="15.75" x14ac:dyDescent="0.25">
      <c r="A65" s="15" t="s">
        <v>437</v>
      </c>
      <c r="B65" s="14" t="s">
        <v>406</v>
      </c>
      <c r="C65" s="77">
        <v>8450</v>
      </c>
      <c r="D65" s="13">
        <v>2200</v>
      </c>
      <c r="E65" s="13">
        <v>2100</v>
      </c>
      <c r="F65" s="13">
        <v>2150</v>
      </c>
      <c r="G65" s="13">
        <v>2000</v>
      </c>
      <c r="H65" s="93" t="s">
        <v>538</v>
      </c>
      <c r="I65" s="93" t="s">
        <v>538</v>
      </c>
      <c r="J65" s="93" t="s">
        <v>538</v>
      </c>
      <c r="K65" s="94"/>
      <c r="L65" s="4"/>
      <c r="M65" s="4"/>
    </row>
    <row r="66" spans="1:13" ht="15.75" x14ac:dyDescent="0.25">
      <c r="A66" s="12" t="s">
        <v>224</v>
      </c>
      <c r="B66" s="14" t="s">
        <v>65</v>
      </c>
      <c r="C66" s="77">
        <f>+C67+C68</f>
        <v>200</v>
      </c>
      <c r="D66" s="77">
        <f t="shared" ref="D66:G66" si="17">+D67+D68</f>
        <v>30</v>
      </c>
      <c r="E66" s="77">
        <f t="shared" si="17"/>
        <v>170</v>
      </c>
      <c r="F66" s="77">
        <f t="shared" si="17"/>
        <v>0</v>
      </c>
      <c r="G66" s="77">
        <f t="shared" si="17"/>
        <v>0</v>
      </c>
      <c r="H66" s="93" t="s">
        <v>538</v>
      </c>
      <c r="I66" s="93" t="s">
        <v>538</v>
      </c>
      <c r="J66" s="93" t="s">
        <v>538</v>
      </c>
      <c r="K66" s="94"/>
      <c r="M66" s="4"/>
    </row>
    <row r="67" spans="1:13" ht="15.75" x14ac:dyDescent="0.25">
      <c r="A67" s="7" t="s">
        <v>11</v>
      </c>
      <c r="B67" s="17" t="s">
        <v>66</v>
      </c>
      <c r="C67" s="81">
        <v>60</v>
      </c>
      <c r="D67" s="93">
        <v>30</v>
      </c>
      <c r="E67" s="93">
        <v>30</v>
      </c>
      <c r="F67" s="93">
        <v>0</v>
      </c>
      <c r="G67" s="93">
        <v>0</v>
      </c>
      <c r="H67" s="93" t="s">
        <v>538</v>
      </c>
      <c r="I67" s="93" t="s">
        <v>538</v>
      </c>
      <c r="J67" s="93" t="s">
        <v>538</v>
      </c>
      <c r="K67" s="94"/>
      <c r="M67" s="4"/>
    </row>
    <row r="68" spans="1:13" ht="15.75" x14ac:dyDescent="0.25">
      <c r="A68" s="19" t="s">
        <v>388</v>
      </c>
      <c r="B68" s="17" t="s">
        <v>132</v>
      </c>
      <c r="C68" s="81">
        <v>140</v>
      </c>
      <c r="D68" s="93">
        <v>0</v>
      </c>
      <c r="E68" s="93">
        <v>140</v>
      </c>
      <c r="F68" s="93">
        <v>0</v>
      </c>
      <c r="G68" s="93">
        <v>0</v>
      </c>
      <c r="H68" s="93" t="s">
        <v>538</v>
      </c>
      <c r="I68" s="93" t="s">
        <v>538</v>
      </c>
      <c r="J68" s="93" t="s">
        <v>538</v>
      </c>
      <c r="K68" s="94"/>
      <c r="L68" s="4"/>
      <c r="M68" s="4"/>
    </row>
    <row r="69" spans="1:13" ht="15.75" x14ac:dyDescent="0.25">
      <c r="A69" s="20" t="s">
        <v>174</v>
      </c>
      <c r="B69" s="14" t="s">
        <v>67</v>
      </c>
      <c r="C69" s="78">
        <f>+C71+C72+C73+C75+C78+C185+C76+C77+C70+C74</f>
        <v>22163</v>
      </c>
      <c r="D69" s="78">
        <f t="shared" ref="D69:G69" si="18">+D71+D72+D73+D75+D78+D185+D76+D77+D70+D74</f>
        <v>15072</v>
      </c>
      <c r="E69" s="78">
        <f t="shared" si="18"/>
        <v>3869</v>
      </c>
      <c r="F69" s="78">
        <f t="shared" si="18"/>
        <v>2169</v>
      </c>
      <c r="G69" s="78">
        <f t="shared" si="18"/>
        <v>1053</v>
      </c>
      <c r="H69" s="13">
        <v>24900</v>
      </c>
      <c r="I69" s="13">
        <v>26000</v>
      </c>
      <c r="J69" s="13">
        <v>28000</v>
      </c>
      <c r="K69" s="94"/>
      <c r="L69" s="4"/>
      <c r="M69" s="4"/>
    </row>
    <row r="70" spans="1:13" ht="15.75" x14ac:dyDescent="0.25">
      <c r="A70" s="20" t="s">
        <v>409</v>
      </c>
      <c r="B70" s="14" t="s">
        <v>410</v>
      </c>
      <c r="C70" s="13">
        <f>+C80+C84++C89+C112+C102+C107++C121+C126+C132+C137+C142+C152+C158+C163+C172</f>
        <v>47</v>
      </c>
      <c r="D70" s="13">
        <f t="shared" ref="D70:G70" si="19">+D80+D84++D89+D112+D102+D107++D121+D126+D132+D137+D142+D152+D158+D163+D172</f>
        <v>47</v>
      </c>
      <c r="E70" s="13">
        <f t="shared" si="19"/>
        <v>0</v>
      </c>
      <c r="F70" s="13">
        <f t="shared" si="19"/>
        <v>0</v>
      </c>
      <c r="G70" s="13">
        <f t="shared" si="19"/>
        <v>0</v>
      </c>
      <c r="H70" s="93" t="s">
        <v>538</v>
      </c>
      <c r="I70" s="93" t="s">
        <v>538</v>
      </c>
      <c r="J70" s="93" t="s">
        <v>538</v>
      </c>
      <c r="K70" s="94"/>
      <c r="M70" s="4"/>
    </row>
    <row r="71" spans="1:13" ht="15.75" x14ac:dyDescent="0.25">
      <c r="A71" s="20" t="s">
        <v>20</v>
      </c>
      <c r="B71" s="14" t="s">
        <v>68</v>
      </c>
      <c r="C71" s="13">
        <f>+C81+C85+C90+C95+C99+C103+C108+C113+C117+C122+C127+C133+C138+C143+C147+C153+C159+C164+C168+C173</f>
        <v>8030</v>
      </c>
      <c r="D71" s="13">
        <f t="shared" ref="D71:G71" si="20">+D81+D85+D90+D95+D99+D103+D108+D113+D117+D122+D127+D133+D138+D143+D147+D153+D159+D164+D168+D173</f>
        <v>3887</v>
      </c>
      <c r="E71" s="13">
        <f t="shared" si="20"/>
        <v>2440</v>
      </c>
      <c r="F71" s="13">
        <f t="shared" si="20"/>
        <v>1319</v>
      </c>
      <c r="G71" s="13">
        <f t="shared" si="20"/>
        <v>384</v>
      </c>
      <c r="H71" s="93" t="s">
        <v>538</v>
      </c>
      <c r="I71" s="93" t="s">
        <v>538</v>
      </c>
      <c r="J71" s="93" t="s">
        <v>538</v>
      </c>
      <c r="K71" s="94"/>
      <c r="M71" s="4"/>
    </row>
    <row r="72" spans="1:13" ht="15.75" x14ac:dyDescent="0.25">
      <c r="A72" s="20" t="s">
        <v>296</v>
      </c>
      <c r="B72" s="14" t="s">
        <v>297</v>
      </c>
      <c r="C72" s="13">
        <f>C176</f>
        <v>1325</v>
      </c>
      <c r="D72" s="13">
        <v>331</v>
      </c>
      <c r="E72" s="13">
        <v>331</v>
      </c>
      <c r="F72" s="13">
        <v>331</v>
      </c>
      <c r="G72" s="13">
        <v>332</v>
      </c>
      <c r="H72" s="93" t="s">
        <v>538</v>
      </c>
      <c r="I72" s="93" t="s">
        <v>538</v>
      </c>
      <c r="J72" s="93" t="s">
        <v>538</v>
      </c>
      <c r="K72" s="94"/>
      <c r="M72" s="4"/>
    </row>
    <row r="73" spans="1:13" ht="15.75" x14ac:dyDescent="0.25">
      <c r="A73" s="21" t="s">
        <v>160</v>
      </c>
      <c r="B73" s="14" t="s">
        <v>161</v>
      </c>
      <c r="C73" s="13">
        <f>+C86+C100+C104+C109+C114+C118+C123+C128+C134+C139+C148+C154+C160+C165+C169+C174+C144+C96</f>
        <v>936</v>
      </c>
      <c r="D73" s="13">
        <f t="shared" ref="D73:G73" si="21">+D86+D100+D104+D109+D114+D118+D123+D128+D134+D139+D148+D154+D160+D165+D169+D174+D144+D96</f>
        <v>301</v>
      </c>
      <c r="E73" s="13">
        <f t="shared" si="21"/>
        <v>598</v>
      </c>
      <c r="F73" s="13">
        <f t="shared" si="21"/>
        <v>37</v>
      </c>
      <c r="G73" s="13">
        <f t="shared" si="21"/>
        <v>0</v>
      </c>
      <c r="H73" s="93" t="s">
        <v>538</v>
      </c>
      <c r="I73" s="93" t="s">
        <v>538</v>
      </c>
      <c r="J73" s="93" t="s">
        <v>538</v>
      </c>
      <c r="K73" s="94"/>
      <c r="M73" s="4"/>
    </row>
    <row r="74" spans="1:13" ht="15.75" x14ac:dyDescent="0.25">
      <c r="A74" s="21" t="s">
        <v>167</v>
      </c>
      <c r="B74" s="14" t="s">
        <v>414</v>
      </c>
      <c r="C74" s="13">
        <f>C155</f>
        <v>971</v>
      </c>
      <c r="D74" s="13">
        <f t="shared" ref="D74:G74" si="22">D155</f>
        <v>31</v>
      </c>
      <c r="E74" s="13">
        <f t="shared" si="22"/>
        <v>320</v>
      </c>
      <c r="F74" s="13">
        <f t="shared" si="22"/>
        <v>320</v>
      </c>
      <c r="G74" s="13">
        <f t="shared" si="22"/>
        <v>300</v>
      </c>
      <c r="H74" s="93" t="s">
        <v>538</v>
      </c>
      <c r="I74" s="93" t="s">
        <v>538</v>
      </c>
      <c r="J74" s="93" t="s">
        <v>538</v>
      </c>
      <c r="K74" s="94"/>
      <c r="M74" s="4"/>
    </row>
    <row r="75" spans="1:13" ht="15.75" x14ac:dyDescent="0.25">
      <c r="A75" s="21" t="s">
        <v>167</v>
      </c>
      <c r="B75" s="14" t="s">
        <v>164</v>
      </c>
      <c r="C75" s="13">
        <f>C188+C115+C129</f>
        <v>200</v>
      </c>
      <c r="D75" s="13">
        <f t="shared" ref="D75:G75" si="23">D188+D115+D129</f>
        <v>0</v>
      </c>
      <c r="E75" s="13">
        <f t="shared" si="23"/>
        <v>100</v>
      </c>
      <c r="F75" s="13">
        <f t="shared" si="23"/>
        <v>100</v>
      </c>
      <c r="G75" s="13">
        <f t="shared" si="23"/>
        <v>0</v>
      </c>
      <c r="H75" s="93" t="s">
        <v>538</v>
      </c>
      <c r="I75" s="93" t="s">
        <v>538</v>
      </c>
      <c r="J75" s="93" t="s">
        <v>538</v>
      </c>
      <c r="K75" s="94"/>
      <c r="M75" s="4"/>
    </row>
    <row r="76" spans="1:13" ht="15.75" x14ac:dyDescent="0.25">
      <c r="A76" s="37" t="s">
        <v>349</v>
      </c>
      <c r="B76" s="49" t="s">
        <v>352</v>
      </c>
      <c r="C76" s="13">
        <f>+C191</f>
        <v>9982</v>
      </c>
      <c r="D76" s="13">
        <f t="shared" ref="D76:G76" si="24">+D191</f>
        <v>9982</v>
      </c>
      <c r="E76" s="13">
        <f t="shared" si="24"/>
        <v>0</v>
      </c>
      <c r="F76" s="13">
        <f t="shared" si="24"/>
        <v>0</v>
      </c>
      <c r="G76" s="13">
        <f t="shared" si="24"/>
        <v>0</v>
      </c>
      <c r="H76" s="93" t="s">
        <v>538</v>
      </c>
      <c r="I76" s="93" t="s">
        <v>538</v>
      </c>
      <c r="J76" s="93" t="s">
        <v>538</v>
      </c>
      <c r="K76" s="94"/>
      <c r="M76" s="4"/>
    </row>
    <row r="77" spans="1:13" ht="15.75" x14ac:dyDescent="0.25">
      <c r="A77" s="37" t="s">
        <v>349</v>
      </c>
      <c r="B77" s="8" t="s">
        <v>356</v>
      </c>
      <c r="C77" s="13">
        <f>C194</f>
        <v>273</v>
      </c>
      <c r="D77" s="13">
        <f t="shared" ref="D77:G77" si="25">D194</f>
        <v>273</v>
      </c>
      <c r="E77" s="13">
        <f t="shared" si="25"/>
        <v>0</v>
      </c>
      <c r="F77" s="13">
        <f t="shared" si="25"/>
        <v>0</v>
      </c>
      <c r="G77" s="13">
        <f t="shared" si="25"/>
        <v>0</v>
      </c>
      <c r="H77" s="93" t="s">
        <v>538</v>
      </c>
      <c r="I77" s="93" t="s">
        <v>538</v>
      </c>
      <c r="J77" s="93" t="s">
        <v>538</v>
      </c>
      <c r="K77" s="94"/>
      <c r="M77" s="4"/>
    </row>
    <row r="78" spans="1:13" ht="18" customHeight="1" x14ac:dyDescent="0.25">
      <c r="A78" s="20" t="s">
        <v>21</v>
      </c>
      <c r="B78" s="14" t="s">
        <v>69</v>
      </c>
      <c r="C78" s="13">
        <f>C91+C97+C105+C110+C124+C145+C140+C130+C150+C161+C170+C135+C166+C119+C87+C175</f>
        <v>59</v>
      </c>
      <c r="D78" s="13">
        <f t="shared" ref="D78:G78" si="26">D91+D97+D105+D110+D124+D145+D140+D130+D150+D161+D170+D135+D166+D119+D87+D175</f>
        <v>59</v>
      </c>
      <c r="E78" s="13">
        <f t="shared" si="26"/>
        <v>0</v>
      </c>
      <c r="F78" s="13">
        <f t="shared" si="26"/>
        <v>0</v>
      </c>
      <c r="G78" s="13">
        <f t="shared" si="26"/>
        <v>0</v>
      </c>
      <c r="H78" s="93" t="s">
        <v>538</v>
      </c>
      <c r="I78" s="93" t="s">
        <v>538</v>
      </c>
      <c r="J78" s="93" t="s">
        <v>538</v>
      </c>
      <c r="K78" s="94"/>
      <c r="M78" s="4"/>
    </row>
    <row r="79" spans="1:13" ht="15" customHeight="1" x14ac:dyDescent="0.25">
      <c r="A79" s="21" t="s">
        <v>22</v>
      </c>
      <c r="B79" s="12" t="s">
        <v>70</v>
      </c>
      <c r="C79" s="13">
        <f>+C81+C82+C80</f>
        <v>206</v>
      </c>
      <c r="D79" s="13">
        <f t="shared" ref="D79:G79" si="27">+D81+D82+D80</f>
        <v>136</v>
      </c>
      <c r="E79" s="13">
        <f t="shared" si="27"/>
        <v>70</v>
      </c>
      <c r="F79" s="13">
        <f t="shared" si="27"/>
        <v>0</v>
      </c>
      <c r="G79" s="13">
        <f t="shared" si="27"/>
        <v>0</v>
      </c>
      <c r="H79" s="93" t="s">
        <v>538</v>
      </c>
      <c r="I79" s="93" t="s">
        <v>538</v>
      </c>
      <c r="J79" s="93" t="s">
        <v>538</v>
      </c>
      <c r="K79" s="94"/>
      <c r="M79" s="4"/>
    </row>
    <row r="80" spans="1:13" ht="15" customHeight="1" x14ac:dyDescent="0.25">
      <c r="A80" s="26" t="s">
        <v>411</v>
      </c>
      <c r="B80" s="17" t="s">
        <v>410</v>
      </c>
      <c r="C80" s="82">
        <v>0</v>
      </c>
      <c r="D80" s="13">
        <v>0</v>
      </c>
      <c r="E80" s="93">
        <v>0</v>
      </c>
      <c r="F80" s="93">
        <v>0</v>
      </c>
      <c r="G80" s="93">
        <v>0</v>
      </c>
      <c r="H80" s="93" t="s">
        <v>538</v>
      </c>
      <c r="I80" s="93" t="s">
        <v>538</v>
      </c>
      <c r="J80" s="93" t="s">
        <v>538</v>
      </c>
      <c r="K80" s="94"/>
      <c r="M80" s="4"/>
    </row>
    <row r="81" spans="1:13" ht="18.75" customHeight="1" x14ac:dyDescent="0.25">
      <c r="A81" s="22" t="s">
        <v>20</v>
      </c>
      <c r="B81" s="17" t="s">
        <v>71</v>
      </c>
      <c r="C81" s="82">
        <v>206</v>
      </c>
      <c r="D81" s="93">
        <v>136</v>
      </c>
      <c r="E81" s="93">
        <v>70</v>
      </c>
      <c r="F81" s="93">
        <v>0</v>
      </c>
      <c r="G81" s="93">
        <v>0</v>
      </c>
      <c r="H81" s="93" t="s">
        <v>538</v>
      </c>
      <c r="I81" s="93" t="s">
        <v>538</v>
      </c>
      <c r="J81" s="93" t="s">
        <v>538</v>
      </c>
      <c r="K81" s="94"/>
      <c r="M81" s="4"/>
    </row>
    <row r="82" spans="1:13" ht="20.25" customHeight="1" x14ac:dyDescent="0.25">
      <c r="A82" s="22" t="s">
        <v>160</v>
      </c>
      <c r="B82" s="17" t="s">
        <v>161</v>
      </c>
      <c r="C82" s="82">
        <v>0</v>
      </c>
      <c r="D82" s="13">
        <v>0</v>
      </c>
      <c r="E82" s="93">
        <v>0</v>
      </c>
      <c r="F82" s="93">
        <v>0</v>
      </c>
      <c r="G82" s="93">
        <v>0</v>
      </c>
      <c r="H82" s="93" t="s">
        <v>538</v>
      </c>
      <c r="I82" s="93" t="s">
        <v>538</v>
      </c>
      <c r="J82" s="93" t="s">
        <v>538</v>
      </c>
      <c r="K82" s="94"/>
      <c r="M82" s="4"/>
    </row>
    <row r="83" spans="1:13" ht="19.5" customHeight="1" x14ac:dyDescent="0.25">
      <c r="A83" s="21" t="s">
        <v>23</v>
      </c>
      <c r="B83" s="12" t="s">
        <v>72</v>
      </c>
      <c r="C83" s="78">
        <f>+C85+C86+C87+C84</f>
        <v>213</v>
      </c>
      <c r="D83" s="78">
        <f t="shared" ref="D83:G83" si="28">+D85+D86+D87+D84</f>
        <v>113</v>
      </c>
      <c r="E83" s="78">
        <f t="shared" si="28"/>
        <v>100</v>
      </c>
      <c r="F83" s="78">
        <f t="shared" si="28"/>
        <v>0</v>
      </c>
      <c r="G83" s="78">
        <f t="shared" si="28"/>
        <v>0</v>
      </c>
      <c r="H83" s="93" t="s">
        <v>538</v>
      </c>
      <c r="I83" s="93" t="s">
        <v>538</v>
      </c>
      <c r="J83" s="93" t="s">
        <v>538</v>
      </c>
      <c r="K83" s="94"/>
      <c r="M83" s="4"/>
    </row>
    <row r="84" spans="1:13" ht="19.5" customHeight="1" x14ac:dyDescent="0.25">
      <c r="A84" s="26" t="s">
        <v>411</v>
      </c>
      <c r="B84" s="17" t="s">
        <v>410</v>
      </c>
      <c r="C84" s="82">
        <v>0</v>
      </c>
      <c r="D84" s="93">
        <v>0</v>
      </c>
      <c r="E84" s="93">
        <v>0</v>
      </c>
      <c r="F84" s="93">
        <v>0</v>
      </c>
      <c r="G84" s="93">
        <v>0</v>
      </c>
      <c r="H84" s="93" t="s">
        <v>538</v>
      </c>
      <c r="I84" s="93" t="s">
        <v>538</v>
      </c>
      <c r="J84" s="93" t="s">
        <v>538</v>
      </c>
      <c r="K84" s="94"/>
      <c r="M84" s="4"/>
    </row>
    <row r="85" spans="1:13" ht="18" customHeight="1" x14ac:dyDescent="0.25">
      <c r="A85" s="22" t="s">
        <v>20</v>
      </c>
      <c r="B85" s="17" t="s">
        <v>71</v>
      </c>
      <c r="C85" s="82">
        <v>200</v>
      </c>
      <c r="D85" s="93">
        <v>110</v>
      </c>
      <c r="E85" s="93">
        <v>90</v>
      </c>
      <c r="F85" s="93">
        <v>0</v>
      </c>
      <c r="G85" s="93">
        <v>0</v>
      </c>
      <c r="H85" s="93" t="s">
        <v>538</v>
      </c>
      <c r="I85" s="93" t="s">
        <v>538</v>
      </c>
      <c r="J85" s="93" t="s">
        <v>538</v>
      </c>
      <c r="K85" s="94"/>
      <c r="M85" s="4"/>
    </row>
    <row r="86" spans="1:13" ht="18" customHeight="1" x14ac:dyDescent="0.25">
      <c r="A86" s="22" t="s">
        <v>160</v>
      </c>
      <c r="B86" s="17" t="s">
        <v>161</v>
      </c>
      <c r="C86" s="82">
        <v>13</v>
      </c>
      <c r="D86" s="93">
        <v>3</v>
      </c>
      <c r="E86" s="93">
        <v>10</v>
      </c>
      <c r="F86" s="93">
        <v>0</v>
      </c>
      <c r="G86" s="93">
        <v>0</v>
      </c>
      <c r="H86" s="93" t="s">
        <v>538</v>
      </c>
      <c r="I86" s="93" t="s">
        <v>538</v>
      </c>
      <c r="J86" s="93" t="s">
        <v>538</v>
      </c>
      <c r="K86" s="94"/>
      <c r="M86" s="4"/>
    </row>
    <row r="87" spans="1:13" ht="18" customHeight="1" x14ac:dyDescent="0.25">
      <c r="A87" s="22" t="s">
        <v>131</v>
      </c>
      <c r="B87" s="17" t="s">
        <v>134</v>
      </c>
      <c r="C87" s="82">
        <v>0</v>
      </c>
      <c r="D87" s="93">
        <v>0</v>
      </c>
      <c r="E87" s="93">
        <v>0</v>
      </c>
      <c r="F87" s="93">
        <v>0</v>
      </c>
      <c r="G87" s="93">
        <v>0</v>
      </c>
      <c r="H87" s="93" t="s">
        <v>538</v>
      </c>
      <c r="I87" s="93" t="s">
        <v>538</v>
      </c>
      <c r="J87" s="93" t="s">
        <v>538</v>
      </c>
      <c r="K87" s="94"/>
      <c r="M87" s="4"/>
    </row>
    <row r="88" spans="1:13" ht="20.25" customHeight="1" x14ac:dyDescent="0.25">
      <c r="A88" s="21" t="s">
        <v>24</v>
      </c>
      <c r="B88" s="12" t="s">
        <v>70</v>
      </c>
      <c r="C88" s="78">
        <f>C90+C91+C92+C89</f>
        <v>201</v>
      </c>
      <c r="D88" s="78">
        <f t="shared" ref="D88:G88" si="29">D90+D91+D92+D89</f>
        <v>86</v>
      </c>
      <c r="E88" s="78">
        <f t="shared" si="29"/>
        <v>90</v>
      </c>
      <c r="F88" s="78">
        <f t="shared" si="29"/>
        <v>25</v>
      </c>
      <c r="G88" s="78">
        <f t="shared" si="29"/>
        <v>0</v>
      </c>
      <c r="H88" s="93" t="s">
        <v>538</v>
      </c>
      <c r="I88" s="93" t="s">
        <v>538</v>
      </c>
      <c r="J88" s="93" t="s">
        <v>538</v>
      </c>
      <c r="K88" s="94"/>
      <c r="M88" s="4"/>
    </row>
    <row r="89" spans="1:13" ht="20.25" customHeight="1" x14ac:dyDescent="0.25">
      <c r="A89" s="26" t="s">
        <v>411</v>
      </c>
      <c r="B89" s="17" t="s">
        <v>410</v>
      </c>
      <c r="C89" s="82">
        <v>1</v>
      </c>
      <c r="D89" s="93">
        <v>1</v>
      </c>
      <c r="E89" s="93">
        <v>0</v>
      </c>
      <c r="F89" s="93">
        <v>0</v>
      </c>
      <c r="G89" s="93">
        <v>0</v>
      </c>
      <c r="H89" s="93" t="s">
        <v>538</v>
      </c>
      <c r="I89" s="93" t="s">
        <v>538</v>
      </c>
      <c r="J89" s="93" t="s">
        <v>538</v>
      </c>
      <c r="K89" s="94"/>
      <c r="M89" s="4"/>
    </row>
    <row r="90" spans="1:13" ht="18.75" customHeight="1" x14ac:dyDescent="0.25">
      <c r="A90" s="22" t="s">
        <v>20</v>
      </c>
      <c r="B90" s="17" t="s">
        <v>71</v>
      </c>
      <c r="C90" s="82">
        <v>200</v>
      </c>
      <c r="D90" s="93">
        <v>85</v>
      </c>
      <c r="E90" s="93">
        <v>90</v>
      </c>
      <c r="F90" s="93">
        <v>25</v>
      </c>
      <c r="G90" s="93">
        <v>0</v>
      </c>
      <c r="H90" s="93" t="s">
        <v>538</v>
      </c>
      <c r="I90" s="93" t="s">
        <v>538</v>
      </c>
      <c r="J90" s="93" t="s">
        <v>538</v>
      </c>
      <c r="K90" s="94"/>
      <c r="M90" s="4"/>
    </row>
    <row r="91" spans="1:13" ht="18.75" customHeight="1" x14ac:dyDescent="0.25">
      <c r="A91" s="22" t="s">
        <v>131</v>
      </c>
      <c r="B91" s="17" t="s">
        <v>134</v>
      </c>
      <c r="C91" s="82">
        <v>0</v>
      </c>
      <c r="D91" s="93">
        <v>0</v>
      </c>
      <c r="E91" s="93">
        <v>0</v>
      </c>
      <c r="F91" s="93">
        <v>0</v>
      </c>
      <c r="G91" s="93">
        <v>0</v>
      </c>
      <c r="H91" s="93" t="s">
        <v>538</v>
      </c>
      <c r="I91" s="93" t="s">
        <v>538</v>
      </c>
      <c r="J91" s="93" t="s">
        <v>538</v>
      </c>
      <c r="K91" s="94"/>
      <c r="M91" s="4"/>
    </row>
    <row r="92" spans="1:13" ht="18.75" customHeight="1" x14ac:dyDescent="0.25">
      <c r="A92" s="22" t="s">
        <v>160</v>
      </c>
      <c r="B92" s="17" t="s">
        <v>161</v>
      </c>
      <c r="C92" s="82">
        <v>0</v>
      </c>
      <c r="D92" s="93">
        <v>0</v>
      </c>
      <c r="E92" s="93">
        <v>0</v>
      </c>
      <c r="F92" s="93">
        <v>0</v>
      </c>
      <c r="G92" s="93">
        <v>0</v>
      </c>
      <c r="H92" s="93" t="s">
        <v>538</v>
      </c>
      <c r="I92" s="93" t="s">
        <v>538</v>
      </c>
      <c r="J92" s="93" t="s">
        <v>538</v>
      </c>
      <c r="K92" s="94"/>
      <c r="M92" s="4"/>
    </row>
    <row r="93" spans="1:13" ht="17.25" customHeight="1" x14ac:dyDescent="0.25">
      <c r="A93" s="21" t="s">
        <v>25</v>
      </c>
      <c r="B93" s="12" t="s">
        <v>70</v>
      </c>
      <c r="C93" s="78">
        <f>+C95+C96+C97+C94</f>
        <v>200</v>
      </c>
      <c r="D93" s="78">
        <f t="shared" ref="D93:G93" si="30">+D95+D96+D97+D94</f>
        <v>85</v>
      </c>
      <c r="E93" s="78">
        <f t="shared" si="30"/>
        <v>100</v>
      </c>
      <c r="F93" s="78">
        <f t="shared" si="30"/>
        <v>15</v>
      </c>
      <c r="G93" s="78">
        <f t="shared" si="30"/>
        <v>0</v>
      </c>
      <c r="H93" s="93" t="s">
        <v>538</v>
      </c>
      <c r="I93" s="93" t="s">
        <v>538</v>
      </c>
      <c r="J93" s="93" t="s">
        <v>538</v>
      </c>
      <c r="K93" s="94"/>
      <c r="M93" s="4"/>
    </row>
    <row r="94" spans="1:13" ht="17.25" customHeight="1" x14ac:dyDescent="0.25">
      <c r="A94" s="26" t="s">
        <v>411</v>
      </c>
      <c r="B94" s="17" t="s">
        <v>410</v>
      </c>
      <c r="C94" s="82">
        <v>0</v>
      </c>
      <c r="D94" s="13"/>
      <c r="E94" s="93"/>
      <c r="F94" s="93"/>
      <c r="G94" s="93"/>
      <c r="H94" s="93" t="s">
        <v>538</v>
      </c>
      <c r="I94" s="93" t="s">
        <v>538</v>
      </c>
      <c r="J94" s="93" t="s">
        <v>538</v>
      </c>
      <c r="K94" s="94"/>
      <c r="M94" s="4"/>
    </row>
    <row r="95" spans="1:13" ht="21.75" customHeight="1" x14ac:dyDescent="0.25">
      <c r="A95" s="24" t="s">
        <v>271</v>
      </c>
      <c r="B95" s="17" t="s">
        <v>71</v>
      </c>
      <c r="C95" s="82">
        <v>199</v>
      </c>
      <c r="D95" s="93">
        <v>84</v>
      </c>
      <c r="E95" s="93">
        <v>100</v>
      </c>
      <c r="F95" s="93">
        <v>15</v>
      </c>
      <c r="G95" s="93"/>
      <c r="H95" s="93" t="s">
        <v>538</v>
      </c>
      <c r="I95" s="93" t="s">
        <v>538</v>
      </c>
      <c r="J95" s="93" t="s">
        <v>538</v>
      </c>
      <c r="K95" s="94"/>
      <c r="M95" s="4"/>
    </row>
    <row r="96" spans="1:13" ht="21" customHeight="1" x14ac:dyDescent="0.25">
      <c r="A96" s="22" t="s">
        <v>160</v>
      </c>
      <c r="B96" s="17" t="s">
        <v>161</v>
      </c>
      <c r="C96" s="82">
        <v>1</v>
      </c>
      <c r="D96" s="93">
        <v>1</v>
      </c>
      <c r="E96" s="93">
        <v>0</v>
      </c>
      <c r="F96" s="93">
        <v>0</v>
      </c>
      <c r="G96" s="93">
        <v>0</v>
      </c>
      <c r="H96" s="93" t="s">
        <v>538</v>
      </c>
      <c r="I96" s="93" t="s">
        <v>538</v>
      </c>
      <c r="J96" s="93" t="s">
        <v>538</v>
      </c>
      <c r="K96" s="94"/>
      <c r="M96" s="4"/>
    </row>
    <row r="97" spans="1:13" ht="21" customHeight="1" x14ac:dyDescent="0.25">
      <c r="A97" s="22" t="s">
        <v>131</v>
      </c>
      <c r="B97" s="17" t="s">
        <v>134</v>
      </c>
      <c r="C97" s="82">
        <v>0</v>
      </c>
      <c r="D97" s="93">
        <v>0</v>
      </c>
      <c r="E97" s="93">
        <v>0</v>
      </c>
      <c r="F97" s="93">
        <v>0</v>
      </c>
      <c r="G97" s="93">
        <v>0</v>
      </c>
      <c r="H97" s="93" t="s">
        <v>538</v>
      </c>
      <c r="I97" s="93" t="s">
        <v>538</v>
      </c>
      <c r="J97" s="93" t="s">
        <v>538</v>
      </c>
      <c r="K97" s="94"/>
      <c r="M97" s="4"/>
    </row>
    <row r="98" spans="1:13" ht="18" customHeight="1" x14ac:dyDescent="0.25">
      <c r="A98" s="21" t="s">
        <v>26</v>
      </c>
      <c r="B98" s="12" t="s">
        <v>70</v>
      </c>
      <c r="C98" s="78">
        <f>+C99+C100</f>
        <v>335</v>
      </c>
      <c r="D98" s="78">
        <f t="shared" ref="D98:F98" si="31">+D99+D100</f>
        <v>180</v>
      </c>
      <c r="E98" s="78">
        <f t="shared" si="31"/>
        <v>155</v>
      </c>
      <c r="F98" s="78">
        <f t="shared" si="31"/>
        <v>0</v>
      </c>
      <c r="G98" s="93"/>
      <c r="H98" s="93" t="s">
        <v>538</v>
      </c>
      <c r="I98" s="93" t="s">
        <v>538</v>
      </c>
      <c r="J98" s="93" t="s">
        <v>538</v>
      </c>
      <c r="K98" s="94"/>
      <c r="M98" s="4"/>
    </row>
    <row r="99" spans="1:13" ht="18.75" customHeight="1" x14ac:dyDescent="0.25">
      <c r="A99" s="22" t="s">
        <v>20</v>
      </c>
      <c r="B99" s="17" t="s">
        <v>71</v>
      </c>
      <c r="C99" s="82">
        <v>305</v>
      </c>
      <c r="D99" s="93">
        <v>160</v>
      </c>
      <c r="E99" s="93">
        <v>145</v>
      </c>
      <c r="F99" s="93"/>
      <c r="G99" s="93"/>
      <c r="H99" s="93" t="s">
        <v>538</v>
      </c>
      <c r="I99" s="93" t="s">
        <v>538</v>
      </c>
      <c r="J99" s="93" t="s">
        <v>538</v>
      </c>
      <c r="K99" s="94"/>
      <c r="M99" s="4"/>
    </row>
    <row r="100" spans="1:13" ht="17.25" customHeight="1" x14ac:dyDescent="0.25">
      <c r="A100" s="22" t="s">
        <v>160</v>
      </c>
      <c r="B100" s="17" t="s">
        <v>161</v>
      </c>
      <c r="C100" s="82">
        <v>30</v>
      </c>
      <c r="D100" s="93">
        <v>20</v>
      </c>
      <c r="E100" s="93">
        <v>10</v>
      </c>
      <c r="F100" s="93"/>
      <c r="G100" s="93"/>
      <c r="H100" s="93" t="s">
        <v>538</v>
      </c>
      <c r="I100" s="93" t="s">
        <v>538</v>
      </c>
      <c r="J100" s="93" t="s">
        <v>538</v>
      </c>
      <c r="K100" s="94"/>
      <c r="M100" s="4"/>
    </row>
    <row r="101" spans="1:13" ht="18" customHeight="1" x14ac:dyDescent="0.25">
      <c r="A101" s="21" t="s">
        <v>27</v>
      </c>
      <c r="B101" s="23" t="s">
        <v>73</v>
      </c>
      <c r="C101" s="78">
        <f>+C103+C104+C105+C102</f>
        <v>483</v>
      </c>
      <c r="D101" s="78">
        <f t="shared" ref="D101:F101" si="32">+D103+D104+D105+D102</f>
        <v>271</v>
      </c>
      <c r="E101" s="78">
        <f t="shared" si="32"/>
        <v>130</v>
      </c>
      <c r="F101" s="78">
        <f t="shared" si="32"/>
        <v>82</v>
      </c>
      <c r="G101" s="93"/>
      <c r="H101" s="93" t="s">
        <v>538</v>
      </c>
      <c r="I101" s="93" t="s">
        <v>538</v>
      </c>
      <c r="J101" s="93" t="s">
        <v>538</v>
      </c>
      <c r="K101" s="94"/>
      <c r="M101" s="4"/>
    </row>
    <row r="102" spans="1:13" ht="18" customHeight="1" x14ac:dyDescent="0.25">
      <c r="A102" s="26" t="s">
        <v>411</v>
      </c>
      <c r="B102" s="17" t="s">
        <v>410</v>
      </c>
      <c r="C102" s="82">
        <v>3</v>
      </c>
      <c r="D102" s="93">
        <v>3</v>
      </c>
      <c r="E102" s="93"/>
      <c r="F102" s="93"/>
      <c r="G102" s="93"/>
      <c r="H102" s="93" t="s">
        <v>538</v>
      </c>
      <c r="I102" s="93" t="s">
        <v>538</v>
      </c>
      <c r="J102" s="93" t="s">
        <v>538</v>
      </c>
      <c r="K102" s="94"/>
      <c r="M102" s="4"/>
    </row>
    <row r="103" spans="1:13" ht="17.25" customHeight="1" x14ac:dyDescent="0.25">
      <c r="A103" s="24" t="s">
        <v>271</v>
      </c>
      <c r="B103" s="17" t="s">
        <v>71</v>
      </c>
      <c r="C103" s="82">
        <v>400</v>
      </c>
      <c r="D103" s="93">
        <v>250</v>
      </c>
      <c r="E103" s="93">
        <v>100</v>
      </c>
      <c r="F103" s="93">
        <v>50</v>
      </c>
      <c r="G103" s="93"/>
      <c r="H103" s="93" t="s">
        <v>538</v>
      </c>
      <c r="I103" s="93" t="s">
        <v>538</v>
      </c>
      <c r="J103" s="93" t="s">
        <v>538</v>
      </c>
      <c r="K103" s="94"/>
      <c r="M103" s="4"/>
    </row>
    <row r="104" spans="1:13" ht="18" customHeight="1" x14ac:dyDescent="0.25">
      <c r="A104" s="22" t="s">
        <v>160</v>
      </c>
      <c r="B104" s="17" t="s">
        <v>161</v>
      </c>
      <c r="C104" s="82">
        <v>80</v>
      </c>
      <c r="D104" s="13">
        <v>18</v>
      </c>
      <c r="E104" s="93">
        <v>30</v>
      </c>
      <c r="F104" s="93">
        <v>32</v>
      </c>
      <c r="G104" s="93"/>
      <c r="H104" s="93" t="s">
        <v>538</v>
      </c>
      <c r="I104" s="93" t="s">
        <v>538</v>
      </c>
      <c r="J104" s="93" t="s">
        <v>538</v>
      </c>
      <c r="K104" s="94"/>
      <c r="M104" s="4"/>
    </row>
    <row r="105" spans="1:13" ht="19.5" customHeight="1" x14ac:dyDescent="0.25">
      <c r="A105" s="22" t="s">
        <v>131</v>
      </c>
      <c r="B105" s="17" t="s">
        <v>134</v>
      </c>
      <c r="C105" s="82"/>
      <c r="D105" s="13"/>
      <c r="E105" s="93"/>
      <c r="F105" s="93"/>
      <c r="G105" s="93"/>
      <c r="H105" s="93" t="s">
        <v>538</v>
      </c>
      <c r="I105" s="93" t="s">
        <v>538</v>
      </c>
      <c r="J105" s="93" t="s">
        <v>538</v>
      </c>
      <c r="K105" s="94"/>
      <c r="M105" s="4"/>
    </row>
    <row r="106" spans="1:13" ht="16.5" customHeight="1" x14ac:dyDescent="0.25">
      <c r="A106" s="21" t="s">
        <v>34</v>
      </c>
      <c r="B106" s="12" t="s">
        <v>73</v>
      </c>
      <c r="C106" s="78">
        <f>+C108+C109+C110+C107</f>
        <v>564</v>
      </c>
      <c r="D106" s="78">
        <f t="shared" ref="D106:G106" si="33">+D108+D109+D110+D107</f>
        <v>159</v>
      </c>
      <c r="E106" s="78">
        <f t="shared" si="33"/>
        <v>195</v>
      </c>
      <c r="F106" s="78">
        <f t="shared" si="33"/>
        <v>210</v>
      </c>
      <c r="G106" s="78">
        <f t="shared" si="33"/>
        <v>0</v>
      </c>
      <c r="H106" s="93" t="s">
        <v>538</v>
      </c>
      <c r="I106" s="93" t="s">
        <v>538</v>
      </c>
      <c r="J106" s="93" t="s">
        <v>538</v>
      </c>
      <c r="K106" s="94"/>
      <c r="M106" s="4"/>
    </row>
    <row r="107" spans="1:13" ht="16.5" customHeight="1" x14ac:dyDescent="0.25">
      <c r="A107" s="26" t="s">
        <v>411</v>
      </c>
      <c r="B107" s="17" t="s">
        <v>410</v>
      </c>
      <c r="C107" s="82">
        <v>0</v>
      </c>
      <c r="D107" s="13"/>
      <c r="E107" s="93"/>
      <c r="F107" s="93"/>
      <c r="G107" s="93"/>
      <c r="H107" s="93" t="s">
        <v>538</v>
      </c>
      <c r="I107" s="93" t="s">
        <v>538</v>
      </c>
      <c r="J107" s="93" t="s">
        <v>538</v>
      </c>
      <c r="K107" s="94"/>
      <c r="M107" s="4"/>
    </row>
    <row r="108" spans="1:13" ht="17.25" customHeight="1" x14ac:dyDescent="0.25">
      <c r="A108" s="22" t="s">
        <v>20</v>
      </c>
      <c r="B108" s="17" t="s">
        <v>71</v>
      </c>
      <c r="C108" s="82">
        <v>502</v>
      </c>
      <c r="D108" s="93">
        <v>147</v>
      </c>
      <c r="E108" s="93">
        <v>145</v>
      </c>
      <c r="F108" s="93">
        <v>210</v>
      </c>
      <c r="G108" s="93">
        <v>0</v>
      </c>
      <c r="H108" s="93" t="s">
        <v>538</v>
      </c>
      <c r="I108" s="93" t="s">
        <v>538</v>
      </c>
      <c r="J108" s="93" t="s">
        <v>538</v>
      </c>
      <c r="K108" s="94"/>
      <c r="M108" s="4"/>
    </row>
    <row r="109" spans="1:13" ht="21" customHeight="1" x14ac:dyDescent="0.25">
      <c r="A109" s="22" t="s">
        <v>160</v>
      </c>
      <c r="B109" s="17" t="s">
        <v>247</v>
      </c>
      <c r="C109" s="82">
        <v>62</v>
      </c>
      <c r="D109" s="93">
        <v>12</v>
      </c>
      <c r="E109" s="93">
        <v>50</v>
      </c>
      <c r="F109" s="93"/>
      <c r="G109" s="93"/>
      <c r="H109" s="93" t="s">
        <v>538</v>
      </c>
      <c r="I109" s="93" t="s">
        <v>538</v>
      </c>
      <c r="J109" s="93" t="s">
        <v>538</v>
      </c>
      <c r="K109" s="94"/>
      <c r="M109" s="4"/>
    </row>
    <row r="110" spans="1:13" ht="18.75" customHeight="1" x14ac:dyDescent="0.25">
      <c r="A110" s="22" t="s">
        <v>131</v>
      </c>
      <c r="B110" s="17" t="s">
        <v>134</v>
      </c>
      <c r="C110" s="82"/>
      <c r="D110" s="13"/>
      <c r="E110" s="93"/>
      <c r="F110" s="93"/>
      <c r="G110" s="93"/>
      <c r="H110" s="93" t="s">
        <v>538</v>
      </c>
      <c r="I110" s="93" t="s">
        <v>538</v>
      </c>
      <c r="J110" s="93" t="s">
        <v>538</v>
      </c>
      <c r="K110" s="94"/>
      <c r="M110" s="4"/>
    </row>
    <row r="111" spans="1:13" ht="17.25" customHeight="1" x14ac:dyDescent="0.25">
      <c r="A111" s="21" t="s">
        <v>35</v>
      </c>
      <c r="B111" s="12" t="s">
        <v>73</v>
      </c>
      <c r="C111" s="78">
        <f>+C113+C114+C115+C112</f>
        <v>461</v>
      </c>
      <c r="D111" s="78">
        <f t="shared" ref="D111:F111" si="34">+D113+D114+D115+D112</f>
        <v>141</v>
      </c>
      <c r="E111" s="78">
        <f t="shared" si="34"/>
        <v>195</v>
      </c>
      <c r="F111" s="78">
        <f t="shared" si="34"/>
        <v>125</v>
      </c>
      <c r="G111" s="93"/>
      <c r="H111" s="93" t="s">
        <v>538</v>
      </c>
      <c r="I111" s="93" t="s">
        <v>538</v>
      </c>
      <c r="J111" s="93" t="s">
        <v>538</v>
      </c>
      <c r="K111" s="94"/>
      <c r="M111" s="4"/>
    </row>
    <row r="112" spans="1:13" ht="17.25" customHeight="1" x14ac:dyDescent="0.25">
      <c r="A112" s="26" t="s">
        <v>411</v>
      </c>
      <c r="B112" s="17" t="s">
        <v>410</v>
      </c>
      <c r="C112" s="82">
        <v>2</v>
      </c>
      <c r="D112" s="93">
        <v>2</v>
      </c>
      <c r="E112" s="93">
        <v>0</v>
      </c>
      <c r="F112" s="93">
        <v>0</v>
      </c>
      <c r="G112" s="93">
        <v>0</v>
      </c>
      <c r="H112" s="93" t="s">
        <v>538</v>
      </c>
      <c r="I112" s="93" t="s">
        <v>538</v>
      </c>
      <c r="J112" s="93" t="s">
        <v>538</v>
      </c>
      <c r="K112" s="94"/>
      <c r="M112" s="4"/>
    </row>
    <row r="113" spans="1:13" ht="15" customHeight="1" x14ac:dyDescent="0.25">
      <c r="A113" s="22" t="s">
        <v>20</v>
      </c>
      <c r="B113" s="17" t="s">
        <v>71</v>
      </c>
      <c r="C113" s="82">
        <v>400</v>
      </c>
      <c r="D113" s="93">
        <v>125</v>
      </c>
      <c r="E113" s="93">
        <v>150</v>
      </c>
      <c r="F113" s="93">
        <v>125</v>
      </c>
      <c r="G113" s="93">
        <v>0</v>
      </c>
      <c r="H113" s="93" t="s">
        <v>538</v>
      </c>
      <c r="I113" s="93" t="s">
        <v>538</v>
      </c>
      <c r="J113" s="93" t="s">
        <v>538</v>
      </c>
      <c r="K113" s="94"/>
      <c r="M113" s="4"/>
    </row>
    <row r="114" spans="1:13" ht="16.5" customHeight="1" x14ac:dyDescent="0.25">
      <c r="A114" s="22" t="s">
        <v>160</v>
      </c>
      <c r="B114" s="17" t="s">
        <v>161</v>
      </c>
      <c r="C114" s="82">
        <v>59</v>
      </c>
      <c r="D114" s="93">
        <v>14</v>
      </c>
      <c r="E114" s="93">
        <v>45</v>
      </c>
      <c r="F114" s="93">
        <v>0</v>
      </c>
      <c r="G114" s="93">
        <v>0</v>
      </c>
      <c r="H114" s="93" t="s">
        <v>538</v>
      </c>
      <c r="I114" s="93" t="s">
        <v>538</v>
      </c>
      <c r="J114" s="93" t="s">
        <v>538</v>
      </c>
      <c r="K114" s="94"/>
      <c r="M114" s="4"/>
    </row>
    <row r="115" spans="1:13" ht="16.5" customHeight="1" x14ac:dyDescent="0.25">
      <c r="A115" s="22"/>
      <c r="B115" s="25"/>
      <c r="C115" s="82"/>
      <c r="D115" s="13"/>
      <c r="E115" s="93"/>
      <c r="F115" s="93"/>
      <c r="G115" s="93"/>
      <c r="H115" s="93" t="s">
        <v>538</v>
      </c>
      <c r="I115" s="93" t="s">
        <v>538</v>
      </c>
      <c r="J115" s="93" t="s">
        <v>538</v>
      </c>
      <c r="K115" s="94"/>
      <c r="M115" s="4"/>
    </row>
    <row r="116" spans="1:13" ht="23.25" customHeight="1" x14ac:dyDescent="0.25">
      <c r="A116" s="21" t="s">
        <v>36</v>
      </c>
      <c r="B116" s="12" t="s">
        <v>70</v>
      </c>
      <c r="C116" s="78">
        <f>+C117+C118+C119</f>
        <v>249</v>
      </c>
      <c r="D116" s="13">
        <f t="shared" ref="D116:G116" si="35">+D117+D118+D119</f>
        <v>133</v>
      </c>
      <c r="E116" s="13">
        <f t="shared" si="35"/>
        <v>116</v>
      </c>
      <c r="F116" s="13">
        <f t="shared" si="35"/>
        <v>0</v>
      </c>
      <c r="G116" s="78">
        <f t="shared" si="35"/>
        <v>0</v>
      </c>
      <c r="H116" s="93" t="s">
        <v>538</v>
      </c>
      <c r="I116" s="93" t="s">
        <v>538</v>
      </c>
      <c r="J116" s="93" t="s">
        <v>538</v>
      </c>
      <c r="K116" s="94"/>
      <c r="M116" s="4"/>
    </row>
    <row r="117" spans="1:13" ht="21.75" customHeight="1" x14ac:dyDescent="0.25">
      <c r="A117" s="22" t="s">
        <v>20</v>
      </c>
      <c r="B117" s="17" t="s">
        <v>71</v>
      </c>
      <c r="C117" s="82">
        <v>200</v>
      </c>
      <c r="D117" s="93">
        <v>115</v>
      </c>
      <c r="E117" s="93">
        <v>85</v>
      </c>
      <c r="F117" s="93">
        <v>0</v>
      </c>
      <c r="G117" s="93">
        <v>0</v>
      </c>
      <c r="H117" s="93" t="s">
        <v>538</v>
      </c>
      <c r="I117" s="93" t="s">
        <v>538</v>
      </c>
      <c r="J117" s="93" t="s">
        <v>538</v>
      </c>
      <c r="K117" s="94"/>
      <c r="M117" s="4"/>
    </row>
    <row r="118" spans="1:13" ht="20.25" customHeight="1" x14ac:dyDescent="0.25">
      <c r="A118" s="22" t="s">
        <v>160</v>
      </c>
      <c r="B118" s="17" t="s">
        <v>161</v>
      </c>
      <c r="C118" s="82">
        <v>34</v>
      </c>
      <c r="D118" s="93">
        <v>3</v>
      </c>
      <c r="E118" s="93">
        <v>31</v>
      </c>
      <c r="F118" s="93">
        <v>0</v>
      </c>
      <c r="G118" s="93">
        <v>0</v>
      </c>
      <c r="H118" s="93" t="s">
        <v>538</v>
      </c>
      <c r="I118" s="93" t="s">
        <v>538</v>
      </c>
      <c r="J118" s="93" t="s">
        <v>538</v>
      </c>
      <c r="K118" s="94"/>
      <c r="M118" s="4"/>
    </row>
    <row r="119" spans="1:13" ht="20.25" customHeight="1" x14ac:dyDescent="0.25">
      <c r="A119" s="22" t="s">
        <v>12</v>
      </c>
      <c r="B119" s="17" t="s">
        <v>134</v>
      </c>
      <c r="C119" s="82">
        <v>15</v>
      </c>
      <c r="D119" s="93">
        <v>15</v>
      </c>
      <c r="E119" s="93">
        <v>0</v>
      </c>
      <c r="F119" s="93">
        <v>0</v>
      </c>
      <c r="G119" s="93">
        <v>0</v>
      </c>
      <c r="H119" s="93" t="s">
        <v>538</v>
      </c>
      <c r="I119" s="93" t="s">
        <v>538</v>
      </c>
      <c r="J119" s="93" t="s">
        <v>538</v>
      </c>
      <c r="K119" s="94"/>
      <c r="M119" s="4"/>
    </row>
    <row r="120" spans="1:13" ht="22.5" customHeight="1" x14ac:dyDescent="0.25">
      <c r="A120" s="21" t="s">
        <v>37</v>
      </c>
      <c r="B120" s="12" t="s">
        <v>73</v>
      </c>
      <c r="C120" s="78">
        <f>+C122+C123+C124+C121</f>
        <v>368</v>
      </c>
      <c r="D120" s="78">
        <f t="shared" ref="D120:G120" si="36">+D122+D123+D124+D121</f>
        <v>158</v>
      </c>
      <c r="E120" s="78">
        <f t="shared" si="36"/>
        <v>142</v>
      </c>
      <c r="F120" s="78">
        <f t="shared" si="36"/>
        <v>68</v>
      </c>
      <c r="G120" s="78">
        <f t="shared" si="36"/>
        <v>0</v>
      </c>
      <c r="H120" s="93" t="s">
        <v>538</v>
      </c>
      <c r="I120" s="93" t="s">
        <v>538</v>
      </c>
      <c r="J120" s="93" t="s">
        <v>538</v>
      </c>
      <c r="K120" s="94"/>
      <c r="M120" s="4"/>
    </row>
    <row r="121" spans="1:13" ht="22.5" customHeight="1" x14ac:dyDescent="0.25">
      <c r="A121" s="26" t="s">
        <v>411</v>
      </c>
      <c r="B121" s="17" t="s">
        <v>410</v>
      </c>
      <c r="C121" s="82">
        <v>8</v>
      </c>
      <c r="D121" s="93">
        <v>8</v>
      </c>
      <c r="E121" s="93">
        <v>0</v>
      </c>
      <c r="F121" s="93">
        <v>0</v>
      </c>
      <c r="G121" s="93">
        <v>0</v>
      </c>
      <c r="H121" s="93" t="s">
        <v>538</v>
      </c>
      <c r="I121" s="93" t="s">
        <v>538</v>
      </c>
      <c r="J121" s="93" t="s">
        <v>538</v>
      </c>
      <c r="K121" s="94"/>
      <c r="M121" s="4"/>
    </row>
    <row r="122" spans="1:13" ht="16.5" customHeight="1" x14ac:dyDescent="0.25">
      <c r="A122" s="22" t="s">
        <v>28</v>
      </c>
      <c r="B122" s="17" t="s">
        <v>71</v>
      </c>
      <c r="C122" s="82">
        <v>300</v>
      </c>
      <c r="D122" s="93">
        <v>132</v>
      </c>
      <c r="E122" s="93">
        <v>100</v>
      </c>
      <c r="F122" s="93">
        <v>68</v>
      </c>
      <c r="G122" s="93">
        <v>0</v>
      </c>
      <c r="H122" s="93" t="s">
        <v>538</v>
      </c>
      <c r="I122" s="93" t="s">
        <v>538</v>
      </c>
      <c r="J122" s="93" t="s">
        <v>538</v>
      </c>
      <c r="K122" s="94"/>
      <c r="M122" s="4"/>
    </row>
    <row r="123" spans="1:13" ht="20.25" customHeight="1" x14ac:dyDescent="0.25">
      <c r="A123" s="22" t="s">
        <v>160</v>
      </c>
      <c r="B123" s="17" t="s">
        <v>161</v>
      </c>
      <c r="C123" s="82">
        <v>60</v>
      </c>
      <c r="D123" s="93">
        <v>18</v>
      </c>
      <c r="E123" s="93">
        <v>42</v>
      </c>
      <c r="F123" s="93">
        <v>0</v>
      </c>
      <c r="G123" s="93">
        <v>0</v>
      </c>
      <c r="H123" s="93" t="s">
        <v>538</v>
      </c>
      <c r="I123" s="93" t="s">
        <v>538</v>
      </c>
      <c r="J123" s="93" t="s">
        <v>538</v>
      </c>
      <c r="K123" s="94"/>
      <c r="M123" s="4"/>
    </row>
    <row r="124" spans="1:13" ht="19.5" customHeight="1" x14ac:dyDescent="0.25">
      <c r="A124" s="22" t="s">
        <v>12</v>
      </c>
      <c r="B124" s="17" t="s">
        <v>134</v>
      </c>
      <c r="C124" s="82">
        <v>0</v>
      </c>
      <c r="D124" s="13">
        <v>0</v>
      </c>
      <c r="E124" s="93">
        <v>0</v>
      </c>
      <c r="F124" s="93">
        <v>0</v>
      </c>
      <c r="G124" s="93">
        <v>0</v>
      </c>
      <c r="H124" s="93" t="s">
        <v>538</v>
      </c>
      <c r="I124" s="93" t="s">
        <v>538</v>
      </c>
      <c r="J124" s="93" t="s">
        <v>538</v>
      </c>
      <c r="K124" s="94"/>
      <c r="M124" s="4"/>
    </row>
    <row r="125" spans="1:13" ht="21.75" customHeight="1" x14ac:dyDescent="0.25">
      <c r="A125" s="21" t="s">
        <v>38</v>
      </c>
      <c r="B125" s="12" t="s">
        <v>73</v>
      </c>
      <c r="C125" s="78">
        <f>+C127+C128+C130+C129+C126</f>
        <v>615</v>
      </c>
      <c r="D125" s="78">
        <f t="shared" ref="D125:G125" si="37">+D127+D128+D130+D129+D126</f>
        <v>145</v>
      </c>
      <c r="E125" s="78">
        <f t="shared" si="37"/>
        <v>191</v>
      </c>
      <c r="F125" s="78">
        <f t="shared" si="37"/>
        <v>146</v>
      </c>
      <c r="G125" s="78">
        <f t="shared" si="37"/>
        <v>133</v>
      </c>
      <c r="H125" s="93" t="s">
        <v>538</v>
      </c>
      <c r="I125" s="93" t="s">
        <v>538</v>
      </c>
      <c r="J125" s="93" t="s">
        <v>538</v>
      </c>
      <c r="K125" s="94"/>
      <c r="M125" s="4"/>
    </row>
    <row r="126" spans="1:13" ht="21.75" customHeight="1" x14ac:dyDescent="0.25">
      <c r="A126" s="26" t="s">
        <v>411</v>
      </c>
      <c r="B126" s="17" t="s">
        <v>410</v>
      </c>
      <c r="C126" s="82">
        <v>0</v>
      </c>
      <c r="D126" s="13"/>
      <c r="E126" s="93"/>
      <c r="F126" s="93"/>
      <c r="G126" s="93"/>
      <c r="H126" s="93" t="s">
        <v>538</v>
      </c>
      <c r="I126" s="93" t="s">
        <v>538</v>
      </c>
      <c r="J126" s="93" t="s">
        <v>538</v>
      </c>
      <c r="K126" s="94"/>
      <c r="M126" s="4"/>
    </row>
    <row r="127" spans="1:13" ht="20.25" customHeight="1" x14ac:dyDescent="0.25">
      <c r="A127" s="22" t="s">
        <v>190</v>
      </c>
      <c r="B127" s="17" t="s">
        <v>71</v>
      </c>
      <c r="C127" s="82">
        <v>550</v>
      </c>
      <c r="D127" s="93">
        <v>136</v>
      </c>
      <c r="E127" s="93">
        <v>135</v>
      </c>
      <c r="F127" s="93">
        <v>146</v>
      </c>
      <c r="G127" s="93">
        <v>133</v>
      </c>
      <c r="H127" s="93" t="s">
        <v>538</v>
      </c>
      <c r="I127" s="93" t="s">
        <v>538</v>
      </c>
      <c r="J127" s="93" t="s">
        <v>538</v>
      </c>
      <c r="K127" s="94"/>
      <c r="M127" s="4"/>
    </row>
    <row r="128" spans="1:13" ht="24.75" customHeight="1" x14ac:dyDescent="0.25">
      <c r="A128" s="22" t="s">
        <v>160</v>
      </c>
      <c r="B128" s="17" t="s">
        <v>161</v>
      </c>
      <c r="C128" s="82">
        <v>65</v>
      </c>
      <c r="D128" s="93">
        <v>9</v>
      </c>
      <c r="E128" s="93">
        <v>56</v>
      </c>
      <c r="F128" s="93"/>
      <c r="G128" s="93"/>
      <c r="H128" s="93" t="s">
        <v>538</v>
      </c>
      <c r="I128" s="93" t="s">
        <v>538</v>
      </c>
      <c r="J128" s="93" t="s">
        <v>538</v>
      </c>
      <c r="K128" s="94"/>
      <c r="M128" s="4"/>
    </row>
    <row r="129" spans="1:13" ht="24.75" customHeight="1" x14ac:dyDescent="0.25">
      <c r="A129" s="22" t="s">
        <v>167</v>
      </c>
      <c r="B129" s="17" t="s">
        <v>266</v>
      </c>
      <c r="C129" s="82">
        <v>0</v>
      </c>
      <c r="D129" s="93">
        <v>0</v>
      </c>
      <c r="E129" s="93">
        <v>0</v>
      </c>
      <c r="F129" s="93">
        <v>0</v>
      </c>
      <c r="G129" s="93">
        <v>0</v>
      </c>
      <c r="H129" s="93" t="s">
        <v>538</v>
      </c>
      <c r="I129" s="93" t="s">
        <v>538</v>
      </c>
      <c r="J129" s="93" t="s">
        <v>538</v>
      </c>
      <c r="K129" s="94"/>
      <c r="M129" s="4"/>
    </row>
    <row r="130" spans="1:13" ht="21.75" customHeight="1" x14ac:dyDescent="0.25">
      <c r="A130" s="22" t="s">
        <v>12</v>
      </c>
      <c r="B130" s="17" t="s">
        <v>134</v>
      </c>
      <c r="C130" s="82">
        <v>0</v>
      </c>
      <c r="D130" s="93">
        <v>0</v>
      </c>
      <c r="E130" s="93">
        <v>0</v>
      </c>
      <c r="F130" s="93">
        <v>0</v>
      </c>
      <c r="G130" s="93">
        <v>0</v>
      </c>
      <c r="H130" s="93" t="s">
        <v>538</v>
      </c>
      <c r="I130" s="93" t="s">
        <v>538</v>
      </c>
      <c r="J130" s="93" t="s">
        <v>538</v>
      </c>
      <c r="K130" s="94"/>
      <c r="M130" s="4"/>
    </row>
    <row r="131" spans="1:13" ht="18.75" customHeight="1" x14ac:dyDescent="0.25">
      <c r="A131" s="21" t="s">
        <v>39</v>
      </c>
      <c r="B131" s="12" t="s">
        <v>73</v>
      </c>
      <c r="C131" s="78">
        <f>+C133+C134+C135+C132</f>
        <v>440</v>
      </c>
      <c r="D131" s="78">
        <f t="shared" ref="D131:G131" si="38">+D133+D134+D135+D132</f>
        <v>309</v>
      </c>
      <c r="E131" s="78">
        <f t="shared" si="38"/>
        <v>131</v>
      </c>
      <c r="F131" s="78">
        <f t="shared" si="38"/>
        <v>0</v>
      </c>
      <c r="G131" s="78">
        <f t="shared" si="38"/>
        <v>0</v>
      </c>
      <c r="H131" s="93" t="s">
        <v>538</v>
      </c>
      <c r="I131" s="93" t="s">
        <v>538</v>
      </c>
      <c r="J131" s="93" t="s">
        <v>538</v>
      </c>
      <c r="K131" s="94"/>
      <c r="M131" s="4"/>
    </row>
    <row r="132" spans="1:13" ht="18.75" customHeight="1" x14ac:dyDescent="0.25">
      <c r="A132" s="26" t="s">
        <v>411</v>
      </c>
      <c r="B132" s="17" t="s">
        <v>410</v>
      </c>
      <c r="C132" s="82">
        <v>0</v>
      </c>
      <c r="D132" s="13">
        <v>0</v>
      </c>
      <c r="E132" s="93">
        <v>0</v>
      </c>
      <c r="F132" s="93">
        <v>0</v>
      </c>
      <c r="G132" s="93">
        <v>0</v>
      </c>
      <c r="H132" s="93" t="s">
        <v>538</v>
      </c>
      <c r="I132" s="93" t="s">
        <v>538</v>
      </c>
      <c r="J132" s="93" t="s">
        <v>538</v>
      </c>
      <c r="K132" s="94"/>
      <c r="M132" s="4"/>
    </row>
    <row r="133" spans="1:13" ht="19.5" customHeight="1" x14ac:dyDescent="0.25">
      <c r="A133" s="22" t="s">
        <v>28</v>
      </c>
      <c r="B133" s="17" t="s">
        <v>71</v>
      </c>
      <c r="C133" s="82">
        <v>350</v>
      </c>
      <c r="D133" s="93">
        <v>275</v>
      </c>
      <c r="E133" s="93">
        <v>75</v>
      </c>
      <c r="F133" s="93">
        <v>0</v>
      </c>
      <c r="G133" s="93">
        <v>0</v>
      </c>
      <c r="H133" s="93" t="s">
        <v>538</v>
      </c>
      <c r="I133" s="93" t="s">
        <v>538</v>
      </c>
      <c r="J133" s="93" t="s">
        <v>538</v>
      </c>
      <c r="K133" s="94"/>
      <c r="M133" s="4"/>
    </row>
    <row r="134" spans="1:13" ht="18.75" customHeight="1" x14ac:dyDescent="0.25">
      <c r="A134" s="22" t="s">
        <v>160</v>
      </c>
      <c r="B134" s="17" t="s">
        <v>161</v>
      </c>
      <c r="C134" s="82">
        <v>90</v>
      </c>
      <c r="D134" s="93">
        <v>34</v>
      </c>
      <c r="E134" s="93">
        <v>56</v>
      </c>
      <c r="F134" s="93">
        <v>0</v>
      </c>
      <c r="G134" s="93">
        <v>0</v>
      </c>
      <c r="H134" s="93" t="s">
        <v>538</v>
      </c>
      <c r="I134" s="93" t="s">
        <v>538</v>
      </c>
      <c r="J134" s="93" t="s">
        <v>538</v>
      </c>
      <c r="K134" s="94"/>
      <c r="M134" s="4"/>
    </row>
    <row r="135" spans="1:13" ht="18.75" customHeight="1" x14ac:dyDescent="0.25">
      <c r="A135" s="22" t="s">
        <v>12</v>
      </c>
      <c r="B135" s="25" t="s">
        <v>363</v>
      </c>
      <c r="C135" s="82">
        <v>0</v>
      </c>
      <c r="D135" s="93">
        <v>0</v>
      </c>
      <c r="E135" s="93">
        <v>0</v>
      </c>
      <c r="F135" s="93">
        <v>0</v>
      </c>
      <c r="G135" s="93">
        <v>0</v>
      </c>
      <c r="H135" s="93" t="s">
        <v>538</v>
      </c>
      <c r="I135" s="93" t="s">
        <v>538</v>
      </c>
      <c r="J135" s="93" t="s">
        <v>538</v>
      </c>
      <c r="K135" s="94"/>
      <c r="M135" s="4"/>
    </row>
    <row r="136" spans="1:13" ht="16.5" customHeight="1" x14ac:dyDescent="0.25">
      <c r="A136" s="21" t="s">
        <v>261</v>
      </c>
      <c r="B136" s="12" t="s">
        <v>40</v>
      </c>
      <c r="C136" s="78">
        <f>+C138+C139+C140+C137</f>
        <v>747</v>
      </c>
      <c r="D136" s="78">
        <f t="shared" ref="D136:G136" si="39">+D138+D139+D140+D137</f>
        <v>547</v>
      </c>
      <c r="E136" s="78">
        <f t="shared" si="39"/>
        <v>200</v>
      </c>
      <c r="F136" s="78">
        <f t="shared" si="39"/>
        <v>0</v>
      </c>
      <c r="G136" s="78">
        <f t="shared" si="39"/>
        <v>0</v>
      </c>
      <c r="H136" s="93" t="s">
        <v>538</v>
      </c>
      <c r="I136" s="93" t="s">
        <v>538</v>
      </c>
      <c r="J136" s="93" t="s">
        <v>538</v>
      </c>
      <c r="K136" s="94"/>
      <c r="M136" s="4"/>
    </row>
    <row r="137" spans="1:13" ht="16.5" customHeight="1" x14ac:dyDescent="0.25">
      <c r="A137" s="26" t="s">
        <v>411</v>
      </c>
      <c r="B137" s="17" t="s">
        <v>410</v>
      </c>
      <c r="C137" s="82">
        <v>4</v>
      </c>
      <c r="D137" s="93">
        <v>4</v>
      </c>
      <c r="E137" s="93">
        <v>0</v>
      </c>
      <c r="F137" s="93">
        <v>0</v>
      </c>
      <c r="G137" s="93">
        <v>0</v>
      </c>
      <c r="H137" s="93" t="s">
        <v>538</v>
      </c>
      <c r="I137" s="93" t="s">
        <v>538</v>
      </c>
      <c r="J137" s="93" t="s">
        <v>538</v>
      </c>
      <c r="K137" s="94"/>
      <c r="M137" s="4"/>
    </row>
    <row r="138" spans="1:13" ht="18" customHeight="1" x14ac:dyDescent="0.25">
      <c r="A138" s="22" t="s">
        <v>28</v>
      </c>
      <c r="B138" s="17" t="s">
        <v>71</v>
      </c>
      <c r="C138" s="82">
        <v>658</v>
      </c>
      <c r="D138" s="93">
        <v>513</v>
      </c>
      <c r="E138" s="93">
        <v>145</v>
      </c>
      <c r="F138" s="93">
        <v>0</v>
      </c>
      <c r="G138" s="93">
        <v>0</v>
      </c>
      <c r="H138" s="93" t="s">
        <v>538</v>
      </c>
      <c r="I138" s="93" t="s">
        <v>538</v>
      </c>
      <c r="J138" s="93" t="s">
        <v>538</v>
      </c>
      <c r="K138" s="94"/>
      <c r="M138" s="4"/>
    </row>
    <row r="139" spans="1:13" ht="17.25" customHeight="1" x14ac:dyDescent="0.25">
      <c r="A139" s="22" t="s">
        <v>160</v>
      </c>
      <c r="B139" s="17" t="s">
        <v>161</v>
      </c>
      <c r="C139" s="82">
        <v>85</v>
      </c>
      <c r="D139" s="93">
        <v>30</v>
      </c>
      <c r="E139" s="93">
        <v>55</v>
      </c>
      <c r="F139" s="93">
        <v>0</v>
      </c>
      <c r="G139" s="93">
        <v>0</v>
      </c>
      <c r="H139" s="93" t="s">
        <v>538</v>
      </c>
      <c r="I139" s="93" t="s">
        <v>538</v>
      </c>
      <c r="J139" s="93" t="s">
        <v>538</v>
      </c>
      <c r="K139" s="94"/>
      <c r="M139" s="4"/>
    </row>
    <row r="140" spans="1:13" ht="17.25" customHeight="1" x14ac:dyDescent="0.25">
      <c r="A140" s="22" t="s">
        <v>12</v>
      </c>
      <c r="B140" s="17" t="s">
        <v>134</v>
      </c>
      <c r="C140" s="82">
        <v>0</v>
      </c>
      <c r="D140" s="13">
        <v>0</v>
      </c>
      <c r="E140" s="93">
        <v>0</v>
      </c>
      <c r="F140" s="93">
        <v>0</v>
      </c>
      <c r="G140" s="93">
        <v>0</v>
      </c>
      <c r="H140" s="93" t="s">
        <v>538</v>
      </c>
      <c r="I140" s="93" t="s">
        <v>538</v>
      </c>
      <c r="J140" s="93" t="s">
        <v>538</v>
      </c>
      <c r="K140" s="94"/>
      <c r="M140" s="4"/>
    </row>
    <row r="141" spans="1:13" ht="18.75" customHeight="1" x14ac:dyDescent="0.25">
      <c r="A141" s="21" t="s">
        <v>223</v>
      </c>
      <c r="B141" s="12" t="s">
        <v>75</v>
      </c>
      <c r="C141" s="78">
        <f>+C143+C144+C145+C142</f>
        <v>416</v>
      </c>
      <c r="D141" s="78">
        <f t="shared" ref="D141:G141" si="40">+D143+D144+D145+D142</f>
        <v>250</v>
      </c>
      <c r="E141" s="78">
        <f t="shared" si="40"/>
        <v>166</v>
      </c>
      <c r="F141" s="78">
        <f t="shared" si="40"/>
        <v>0</v>
      </c>
      <c r="G141" s="78">
        <f t="shared" si="40"/>
        <v>0</v>
      </c>
      <c r="H141" s="93" t="s">
        <v>538</v>
      </c>
      <c r="I141" s="93" t="s">
        <v>538</v>
      </c>
      <c r="J141" s="93" t="s">
        <v>538</v>
      </c>
      <c r="K141" s="94"/>
      <c r="M141" s="4"/>
    </row>
    <row r="142" spans="1:13" ht="18.75" customHeight="1" x14ac:dyDescent="0.25">
      <c r="A142" s="26" t="s">
        <v>411</v>
      </c>
      <c r="B142" s="17" t="s">
        <v>410</v>
      </c>
      <c r="C142" s="82">
        <v>5</v>
      </c>
      <c r="D142" s="93">
        <v>5</v>
      </c>
      <c r="E142" s="93">
        <v>0</v>
      </c>
      <c r="F142" s="93">
        <v>0</v>
      </c>
      <c r="G142" s="93"/>
      <c r="H142" s="93" t="s">
        <v>538</v>
      </c>
      <c r="I142" s="93" t="s">
        <v>538</v>
      </c>
      <c r="J142" s="93" t="s">
        <v>538</v>
      </c>
      <c r="K142" s="94"/>
      <c r="M142" s="4"/>
    </row>
    <row r="143" spans="1:13" ht="16.5" customHeight="1" x14ac:dyDescent="0.25">
      <c r="A143" s="22" t="s">
        <v>20</v>
      </c>
      <c r="B143" s="17" t="s">
        <v>71</v>
      </c>
      <c r="C143" s="82">
        <v>404</v>
      </c>
      <c r="D143" s="93">
        <v>244</v>
      </c>
      <c r="E143" s="93">
        <v>160</v>
      </c>
      <c r="F143" s="93">
        <v>0</v>
      </c>
      <c r="G143" s="93">
        <v>0</v>
      </c>
      <c r="H143" s="93" t="s">
        <v>538</v>
      </c>
      <c r="I143" s="93" t="s">
        <v>538</v>
      </c>
      <c r="J143" s="93" t="s">
        <v>538</v>
      </c>
      <c r="K143" s="94"/>
      <c r="M143" s="4"/>
    </row>
    <row r="144" spans="1:13" ht="18" customHeight="1" x14ac:dyDescent="0.25">
      <c r="A144" s="22" t="s">
        <v>160</v>
      </c>
      <c r="B144" s="17" t="s">
        <v>161</v>
      </c>
      <c r="C144" s="82">
        <v>7</v>
      </c>
      <c r="D144" s="93">
        <v>1</v>
      </c>
      <c r="E144" s="93">
        <v>6</v>
      </c>
      <c r="F144" s="93">
        <v>0</v>
      </c>
      <c r="G144" s="93">
        <v>0</v>
      </c>
      <c r="H144" s="93" t="s">
        <v>538</v>
      </c>
      <c r="I144" s="93" t="s">
        <v>538</v>
      </c>
      <c r="J144" s="93" t="s">
        <v>538</v>
      </c>
      <c r="K144" s="94"/>
      <c r="M144" s="4"/>
    </row>
    <row r="145" spans="1:13" ht="18.75" customHeight="1" x14ac:dyDescent="0.25">
      <c r="A145" s="22" t="s">
        <v>12</v>
      </c>
      <c r="B145" s="17" t="s">
        <v>134</v>
      </c>
      <c r="C145" s="82">
        <v>0</v>
      </c>
      <c r="D145" s="93">
        <v>0</v>
      </c>
      <c r="E145" s="93">
        <v>0</v>
      </c>
      <c r="F145" s="93">
        <v>0</v>
      </c>
      <c r="G145" s="93">
        <v>0</v>
      </c>
      <c r="H145" s="93" t="s">
        <v>538</v>
      </c>
      <c r="I145" s="93" t="s">
        <v>538</v>
      </c>
      <c r="J145" s="93" t="s">
        <v>538</v>
      </c>
      <c r="K145" s="94"/>
      <c r="M145" s="4"/>
    </row>
    <row r="146" spans="1:13" ht="19.5" customHeight="1" x14ac:dyDescent="0.25">
      <c r="A146" s="21" t="s">
        <v>29</v>
      </c>
      <c r="B146" s="12" t="s">
        <v>40</v>
      </c>
      <c r="C146" s="78">
        <f>+C147+C148+C149+C150</f>
        <v>497</v>
      </c>
      <c r="D146" s="78">
        <f t="shared" ref="D146:G146" si="41">+D147+D148+D149+D150</f>
        <v>378</v>
      </c>
      <c r="E146" s="78">
        <f t="shared" si="41"/>
        <v>119</v>
      </c>
      <c r="F146" s="78">
        <f t="shared" si="41"/>
        <v>0</v>
      </c>
      <c r="G146" s="78">
        <f t="shared" si="41"/>
        <v>0</v>
      </c>
      <c r="H146" s="93" t="s">
        <v>538</v>
      </c>
      <c r="I146" s="93" t="s">
        <v>538</v>
      </c>
      <c r="J146" s="93" t="s">
        <v>538</v>
      </c>
      <c r="K146" s="94"/>
      <c r="M146" s="4"/>
    </row>
    <row r="147" spans="1:13" ht="21" customHeight="1" x14ac:dyDescent="0.25">
      <c r="A147" s="22" t="s">
        <v>20</v>
      </c>
      <c r="B147" s="17" t="s">
        <v>71</v>
      </c>
      <c r="C147" s="82">
        <v>472</v>
      </c>
      <c r="D147" s="93">
        <v>372</v>
      </c>
      <c r="E147" s="93">
        <v>100</v>
      </c>
      <c r="F147" s="93"/>
      <c r="G147" s="93"/>
      <c r="H147" s="93" t="s">
        <v>538</v>
      </c>
      <c r="I147" s="93" t="s">
        <v>538</v>
      </c>
      <c r="J147" s="93" t="s">
        <v>538</v>
      </c>
      <c r="K147" s="94"/>
      <c r="M147" s="4"/>
    </row>
    <row r="148" spans="1:13" ht="18" customHeight="1" x14ac:dyDescent="0.25">
      <c r="A148" s="22" t="s">
        <v>160</v>
      </c>
      <c r="B148" s="17" t="s">
        <v>161</v>
      </c>
      <c r="C148" s="82">
        <v>25</v>
      </c>
      <c r="D148" s="93">
        <v>6</v>
      </c>
      <c r="E148" s="93">
        <v>19</v>
      </c>
      <c r="F148" s="93"/>
      <c r="G148" s="93"/>
      <c r="H148" s="93" t="s">
        <v>538</v>
      </c>
      <c r="I148" s="93" t="s">
        <v>538</v>
      </c>
      <c r="J148" s="93" t="s">
        <v>538</v>
      </c>
      <c r="K148" s="94"/>
      <c r="M148" s="4"/>
    </row>
    <row r="149" spans="1:13" ht="18.75" customHeight="1" x14ac:dyDescent="0.25">
      <c r="A149" s="26" t="s">
        <v>148</v>
      </c>
      <c r="B149" s="25" t="s">
        <v>149</v>
      </c>
      <c r="C149" s="82">
        <v>0</v>
      </c>
      <c r="D149" s="93">
        <v>0</v>
      </c>
      <c r="E149" s="93">
        <v>0</v>
      </c>
      <c r="F149" s="93">
        <v>0</v>
      </c>
      <c r="G149" s="93">
        <v>0</v>
      </c>
      <c r="H149" s="93" t="s">
        <v>538</v>
      </c>
      <c r="I149" s="93" t="s">
        <v>538</v>
      </c>
      <c r="J149" s="93" t="s">
        <v>538</v>
      </c>
      <c r="K149" s="94"/>
      <c r="M149" s="4"/>
    </row>
    <row r="150" spans="1:13" ht="18.75" customHeight="1" x14ac:dyDescent="0.25">
      <c r="A150" s="22" t="s">
        <v>12</v>
      </c>
      <c r="B150" s="17" t="s">
        <v>134</v>
      </c>
      <c r="C150" s="82">
        <v>0</v>
      </c>
      <c r="D150" s="93">
        <v>0</v>
      </c>
      <c r="E150" s="93">
        <v>0</v>
      </c>
      <c r="F150" s="93">
        <v>0</v>
      </c>
      <c r="G150" s="93">
        <v>0</v>
      </c>
      <c r="H150" s="93" t="s">
        <v>538</v>
      </c>
      <c r="I150" s="93" t="s">
        <v>538</v>
      </c>
      <c r="J150" s="93" t="s">
        <v>538</v>
      </c>
      <c r="K150" s="94"/>
      <c r="M150" s="4"/>
    </row>
    <row r="151" spans="1:13" ht="19.5" customHeight="1" x14ac:dyDescent="0.25">
      <c r="A151" s="21" t="s">
        <v>41</v>
      </c>
      <c r="B151" s="12" t="s">
        <v>75</v>
      </c>
      <c r="C151" s="78">
        <f>+C153+C154+C156+C155+C152</f>
        <v>1676</v>
      </c>
      <c r="D151" s="13">
        <f t="shared" ref="D151:G151" si="42">+D153+D154+D156+D155+D152</f>
        <v>261</v>
      </c>
      <c r="E151" s="13">
        <f t="shared" si="42"/>
        <v>540</v>
      </c>
      <c r="F151" s="13">
        <f t="shared" si="42"/>
        <v>505</v>
      </c>
      <c r="G151" s="13">
        <f t="shared" si="42"/>
        <v>370</v>
      </c>
      <c r="H151" s="93" t="s">
        <v>538</v>
      </c>
      <c r="I151" s="93" t="s">
        <v>538</v>
      </c>
      <c r="J151" s="93" t="s">
        <v>538</v>
      </c>
      <c r="K151" s="94"/>
      <c r="M151" s="4"/>
    </row>
    <row r="152" spans="1:13" ht="19.5" customHeight="1" x14ac:dyDescent="0.25">
      <c r="A152" s="26" t="s">
        <v>411</v>
      </c>
      <c r="B152" s="17" t="s">
        <v>410</v>
      </c>
      <c r="C152" s="82">
        <v>17</v>
      </c>
      <c r="D152" s="93">
        <v>17</v>
      </c>
      <c r="E152" s="93">
        <v>0</v>
      </c>
      <c r="F152" s="93">
        <v>0</v>
      </c>
      <c r="G152" s="93"/>
      <c r="H152" s="93" t="s">
        <v>538</v>
      </c>
      <c r="I152" s="93" t="s">
        <v>538</v>
      </c>
      <c r="J152" s="93" t="s">
        <v>538</v>
      </c>
      <c r="K152" s="94"/>
      <c r="M152" s="4"/>
    </row>
    <row r="153" spans="1:13" ht="17.25" customHeight="1" x14ac:dyDescent="0.25">
      <c r="A153" s="22" t="s">
        <v>28</v>
      </c>
      <c r="B153" s="17" t="s">
        <v>71</v>
      </c>
      <c r="C153" s="82">
        <v>600</v>
      </c>
      <c r="D153" s="93">
        <v>170</v>
      </c>
      <c r="E153" s="93">
        <v>180</v>
      </c>
      <c r="F153" s="93">
        <v>180</v>
      </c>
      <c r="G153" s="93">
        <v>70</v>
      </c>
      <c r="H153" s="93" t="s">
        <v>538</v>
      </c>
      <c r="I153" s="93" t="s">
        <v>538</v>
      </c>
      <c r="J153" s="93" t="s">
        <v>538</v>
      </c>
      <c r="K153" s="94"/>
      <c r="M153" s="4"/>
    </row>
    <row r="154" spans="1:13" ht="18.75" customHeight="1" x14ac:dyDescent="0.25">
      <c r="A154" s="22" t="s">
        <v>160</v>
      </c>
      <c r="B154" s="17" t="s">
        <v>161</v>
      </c>
      <c r="C154" s="82">
        <v>88</v>
      </c>
      <c r="D154" s="93">
        <v>43</v>
      </c>
      <c r="E154" s="93">
        <v>40</v>
      </c>
      <c r="F154" s="93">
        <v>5</v>
      </c>
      <c r="G154" s="93">
        <v>0</v>
      </c>
      <c r="H154" s="93" t="s">
        <v>538</v>
      </c>
      <c r="I154" s="93" t="s">
        <v>538</v>
      </c>
      <c r="J154" s="93" t="s">
        <v>538</v>
      </c>
      <c r="K154" s="94"/>
      <c r="M154" s="4"/>
    </row>
    <row r="155" spans="1:13" ht="18.75" customHeight="1" x14ac:dyDescent="0.25">
      <c r="A155" s="22" t="s">
        <v>415</v>
      </c>
      <c r="B155" s="17" t="s">
        <v>414</v>
      </c>
      <c r="C155" s="82">
        <v>971</v>
      </c>
      <c r="D155" s="93">
        <v>31</v>
      </c>
      <c r="E155" s="93">
        <v>320</v>
      </c>
      <c r="F155" s="93">
        <v>320</v>
      </c>
      <c r="G155" s="93">
        <v>300</v>
      </c>
      <c r="H155" s="93" t="s">
        <v>538</v>
      </c>
      <c r="I155" s="93" t="s">
        <v>538</v>
      </c>
      <c r="J155" s="93" t="s">
        <v>538</v>
      </c>
      <c r="K155" s="94"/>
      <c r="M155" s="4"/>
    </row>
    <row r="156" spans="1:13" ht="18" customHeight="1" x14ac:dyDescent="0.25">
      <c r="A156" s="22" t="s">
        <v>12</v>
      </c>
      <c r="B156" s="17" t="s">
        <v>134</v>
      </c>
      <c r="C156" s="82">
        <v>0</v>
      </c>
      <c r="D156" s="93">
        <v>0</v>
      </c>
      <c r="E156" s="93">
        <v>0</v>
      </c>
      <c r="F156" s="93">
        <v>0</v>
      </c>
      <c r="G156" s="93">
        <v>0</v>
      </c>
      <c r="H156" s="93" t="s">
        <v>538</v>
      </c>
      <c r="I156" s="93" t="s">
        <v>538</v>
      </c>
      <c r="J156" s="93" t="s">
        <v>538</v>
      </c>
      <c r="K156" s="94"/>
      <c r="M156" s="4"/>
    </row>
    <row r="157" spans="1:13" ht="19.5" customHeight="1" x14ac:dyDescent="0.25">
      <c r="A157" s="21" t="s">
        <v>49</v>
      </c>
      <c r="B157" s="12" t="s">
        <v>75</v>
      </c>
      <c r="C157" s="78">
        <f>+C159+C160+C161+C158</f>
        <v>482</v>
      </c>
      <c r="D157" s="78">
        <f t="shared" ref="D157:G157" si="43">+D159+D160+D161+D158</f>
        <v>220</v>
      </c>
      <c r="E157" s="78">
        <f t="shared" si="43"/>
        <v>162</v>
      </c>
      <c r="F157" s="78">
        <f t="shared" si="43"/>
        <v>100</v>
      </c>
      <c r="G157" s="78">
        <f t="shared" si="43"/>
        <v>0</v>
      </c>
      <c r="H157" s="93" t="s">
        <v>538</v>
      </c>
      <c r="I157" s="93" t="s">
        <v>538</v>
      </c>
      <c r="J157" s="93" t="s">
        <v>538</v>
      </c>
      <c r="K157" s="94"/>
      <c r="M157" s="4"/>
    </row>
    <row r="158" spans="1:13" ht="19.5" customHeight="1" x14ac:dyDescent="0.25">
      <c r="A158" s="26" t="s">
        <v>411</v>
      </c>
      <c r="B158" s="17" t="s">
        <v>410</v>
      </c>
      <c r="C158" s="82">
        <v>1</v>
      </c>
      <c r="D158" s="93">
        <v>1</v>
      </c>
      <c r="E158" s="93">
        <v>0</v>
      </c>
      <c r="F158" s="93">
        <v>0</v>
      </c>
      <c r="G158" s="93">
        <v>0</v>
      </c>
      <c r="H158" s="93" t="s">
        <v>538</v>
      </c>
      <c r="I158" s="93" t="s">
        <v>538</v>
      </c>
      <c r="J158" s="93" t="s">
        <v>538</v>
      </c>
      <c r="K158" s="94"/>
      <c r="M158" s="4"/>
    </row>
    <row r="159" spans="1:13" ht="15.75" customHeight="1" x14ac:dyDescent="0.25">
      <c r="A159" s="22" t="s">
        <v>20</v>
      </c>
      <c r="B159" s="17" t="s">
        <v>71</v>
      </c>
      <c r="C159" s="82">
        <v>381</v>
      </c>
      <c r="D159" s="93">
        <v>161</v>
      </c>
      <c r="E159" s="93">
        <v>120</v>
      </c>
      <c r="F159" s="93">
        <v>100</v>
      </c>
      <c r="G159" s="93">
        <v>0</v>
      </c>
      <c r="H159" s="93" t="s">
        <v>538</v>
      </c>
      <c r="I159" s="93" t="s">
        <v>538</v>
      </c>
      <c r="J159" s="93" t="s">
        <v>538</v>
      </c>
      <c r="K159" s="94"/>
      <c r="M159" s="4"/>
    </row>
    <row r="160" spans="1:13" ht="15.75" customHeight="1" x14ac:dyDescent="0.25">
      <c r="A160" s="22" t="s">
        <v>160</v>
      </c>
      <c r="B160" s="17" t="s">
        <v>161</v>
      </c>
      <c r="C160" s="82">
        <v>100</v>
      </c>
      <c r="D160" s="93">
        <v>58</v>
      </c>
      <c r="E160" s="93">
        <v>42</v>
      </c>
      <c r="F160" s="93">
        <v>0</v>
      </c>
      <c r="G160" s="93">
        <v>0</v>
      </c>
      <c r="H160" s="93" t="s">
        <v>538</v>
      </c>
      <c r="I160" s="93" t="s">
        <v>538</v>
      </c>
      <c r="J160" s="93" t="s">
        <v>538</v>
      </c>
      <c r="K160" s="94"/>
      <c r="M160" s="4"/>
    </row>
    <row r="161" spans="1:13" ht="18.75" customHeight="1" x14ac:dyDescent="0.25">
      <c r="A161" s="22" t="s">
        <v>12</v>
      </c>
      <c r="B161" s="17" t="s">
        <v>134</v>
      </c>
      <c r="C161" s="82">
        <v>0</v>
      </c>
      <c r="D161" s="93">
        <v>0</v>
      </c>
      <c r="E161" s="93">
        <v>0</v>
      </c>
      <c r="F161" s="93">
        <v>0</v>
      </c>
      <c r="G161" s="93">
        <v>0</v>
      </c>
      <c r="H161" s="93" t="s">
        <v>538</v>
      </c>
      <c r="I161" s="93" t="s">
        <v>538</v>
      </c>
      <c r="J161" s="93" t="s">
        <v>538</v>
      </c>
      <c r="K161" s="94"/>
      <c r="M161" s="4"/>
    </row>
    <row r="162" spans="1:13" ht="15" customHeight="1" x14ac:dyDescent="0.25">
      <c r="A162" s="21" t="s">
        <v>30</v>
      </c>
      <c r="B162" s="12" t="s">
        <v>75</v>
      </c>
      <c r="C162" s="78">
        <f>+C164+C165+C166+C163</f>
        <v>795</v>
      </c>
      <c r="D162" s="78">
        <f t="shared" ref="D162:G162" si="44">+D164+D165+D166+D163</f>
        <v>328</v>
      </c>
      <c r="E162" s="78">
        <f t="shared" si="44"/>
        <v>237</v>
      </c>
      <c r="F162" s="78">
        <f t="shared" si="44"/>
        <v>150</v>
      </c>
      <c r="G162" s="78">
        <f t="shared" si="44"/>
        <v>80</v>
      </c>
      <c r="H162" s="93" t="s">
        <v>538</v>
      </c>
      <c r="I162" s="93" t="s">
        <v>538</v>
      </c>
      <c r="J162" s="93" t="s">
        <v>538</v>
      </c>
      <c r="K162" s="94"/>
      <c r="M162" s="4"/>
    </row>
    <row r="163" spans="1:13" ht="15" customHeight="1" x14ac:dyDescent="0.25">
      <c r="A163" s="26" t="s">
        <v>411</v>
      </c>
      <c r="B163" s="17" t="s">
        <v>410</v>
      </c>
      <c r="C163" s="82">
        <v>3</v>
      </c>
      <c r="D163" s="93">
        <v>3</v>
      </c>
      <c r="E163" s="93">
        <v>0</v>
      </c>
      <c r="F163" s="93">
        <v>0</v>
      </c>
      <c r="G163" s="93">
        <v>0</v>
      </c>
      <c r="H163" s="93" t="s">
        <v>538</v>
      </c>
      <c r="I163" s="93" t="s">
        <v>538</v>
      </c>
      <c r="J163" s="93" t="s">
        <v>538</v>
      </c>
      <c r="K163" s="94"/>
      <c r="M163" s="4"/>
    </row>
    <row r="164" spans="1:13" ht="15.75" customHeight="1" x14ac:dyDescent="0.25">
      <c r="A164" s="22" t="s">
        <v>28</v>
      </c>
      <c r="B164" s="17" t="s">
        <v>71</v>
      </c>
      <c r="C164" s="82">
        <v>700</v>
      </c>
      <c r="D164" s="93">
        <v>270</v>
      </c>
      <c r="E164" s="93">
        <v>200</v>
      </c>
      <c r="F164" s="93">
        <v>150</v>
      </c>
      <c r="G164" s="93">
        <v>80</v>
      </c>
      <c r="H164" s="93" t="s">
        <v>538</v>
      </c>
      <c r="I164" s="93" t="s">
        <v>538</v>
      </c>
      <c r="J164" s="93" t="s">
        <v>538</v>
      </c>
      <c r="K164" s="94"/>
      <c r="M164" s="4"/>
    </row>
    <row r="165" spans="1:13" ht="15.75" customHeight="1" x14ac:dyDescent="0.25">
      <c r="A165" s="22" t="s">
        <v>160</v>
      </c>
      <c r="B165" s="17" t="s">
        <v>161</v>
      </c>
      <c r="C165" s="82">
        <v>48</v>
      </c>
      <c r="D165" s="93">
        <v>11</v>
      </c>
      <c r="E165" s="93">
        <v>37</v>
      </c>
      <c r="F165" s="93">
        <v>0</v>
      </c>
      <c r="G165" s="93">
        <v>0</v>
      </c>
      <c r="H165" s="93" t="s">
        <v>538</v>
      </c>
      <c r="I165" s="93" t="s">
        <v>538</v>
      </c>
      <c r="J165" s="93" t="s">
        <v>538</v>
      </c>
      <c r="K165" s="94"/>
      <c r="M165" s="4"/>
    </row>
    <row r="166" spans="1:13" ht="15" customHeight="1" x14ac:dyDescent="0.25">
      <c r="A166" s="22" t="s">
        <v>12</v>
      </c>
      <c r="B166" s="17" t="s">
        <v>134</v>
      </c>
      <c r="C166" s="82">
        <v>44</v>
      </c>
      <c r="D166" s="93">
        <v>44</v>
      </c>
      <c r="E166" s="93">
        <v>0</v>
      </c>
      <c r="F166" s="93">
        <v>0</v>
      </c>
      <c r="G166" s="93">
        <v>0</v>
      </c>
      <c r="H166" s="93" t="s">
        <v>538</v>
      </c>
      <c r="I166" s="93" t="s">
        <v>538</v>
      </c>
      <c r="J166" s="93" t="s">
        <v>538</v>
      </c>
      <c r="K166" s="94"/>
      <c r="M166" s="4"/>
    </row>
    <row r="167" spans="1:13" ht="17.25" customHeight="1" x14ac:dyDescent="0.25">
      <c r="A167" s="21" t="s">
        <v>31</v>
      </c>
      <c r="B167" s="12" t="s">
        <v>75</v>
      </c>
      <c r="C167" s="78">
        <f>+C168+C169+C170</f>
        <v>700</v>
      </c>
      <c r="D167" s="78">
        <f t="shared" ref="D167:G167" si="45">+D168+D169+D170</f>
        <v>361</v>
      </c>
      <c r="E167" s="78">
        <f t="shared" si="45"/>
        <v>189</v>
      </c>
      <c r="F167" s="78">
        <f t="shared" si="45"/>
        <v>150</v>
      </c>
      <c r="G167" s="78">
        <f t="shared" si="45"/>
        <v>0</v>
      </c>
      <c r="H167" s="93" t="s">
        <v>538</v>
      </c>
      <c r="I167" s="93" t="s">
        <v>538</v>
      </c>
      <c r="J167" s="93" t="s">
        <v>538</v>
      </c>
      <c r="K167" s="94"/>
      <c r="M167" s="4"/>
    </row>
    <row r="168" spans="1:13" ht="17.25" customHeight="1" x14ac:dyDescent="0.25">
      <c r="A168" s="26" t="s">
        <v>20</v>
      </c>
      <c r="B168" s="17" t="s">
        <v>71</v>
      </c>
      <c r="C168" s="82">
        <v>650</v>
      </c>
      <c r="D168" s="93">
        <v>350</v>
      </c>
      <c r="E168" s="93">
        <v>150</v>
      </c>
      <c r="F168" s="93">
        <v>150</v>
      </c>
      <c r="G168" s="93">
        <v>0</v>
      </c>
      <c r="H168" s="93" t="s">
        <v>538</v>
      </c>
      <c r="I168" s="93" t="s">
        <v>538</v>
      </c>
      <c r="J168" s="93" t="s">
        <v>538</v>
      </c>
      <c r="K168" s="94"/>
      <c r="M168" s="4"/>
    </row>
    <row r="169" spans="1:13" ht="15" customHeight="1" x14ac:dyDescent="0.25">
      <c r="A169" s="22" t="s">
        <v>160</v>
      </c>
      <c r="B169" s="17" t="s">
        <v>161</v>
      </c>
      <c r="C169" s="82">
        <v>50</v>
      </c>
      <c r="D169" s="93">
        <v>11</v>
      </c>
      <c r="E169" s="93">
        <v>39</v>
      </c>
      <c r="F169" s="93">
        <v>0</v>
      </c>
      <c r="G169" s="93">
        <v>0</v>
      </c>
      <c r="H169" s="93" t="s">
        <v>538</v>
      </c>
      <c r="I169" s="93" t="s">
        <v>538</v>
      </c>
      <c r="J169" s="93" t="s">
        <v>538</v>
      </c>
      <c r="K169" s="94"/>
      <c r="M169" s="4"/>
    </row>
    <row r="170" spans="1:13" ht="16.5" customHeight="1" x14ac:dyDescent="0.25">
      <c r="A170" s="22" t="s">
        <v>12</v>
      </c>
      <c r="B170" s="17" t="s">
        <v>134</v>
      </c>
      <c r="C170" s="82">
        <v>0</v>
      </c>
      <c r="D170" s="93">
        <v>0</v>
      </c>
      <c r="E170" s="93">
        <v>0</v>
      </c>
      <c r="F170" s="93">
        <v>0</v>
      </c>
      <c r="G170" s="93">
        <v>0</v>
      </c>
      <c r="H170" s="93" t="s">
        <v>538</v>
      </c>
      <c r="I170" s="93" t="s">
        <v>538</v>
      </c>
      <c r="J170" s="93" t="s">
        <v>538</v>
      </c>
      <c r="K170" s="94"/>
      <c r="M170" s="4"/>
    </row>
    <row r="171" spans="1:13" ht="17.25" customHeight="1" x14ac:dyDescent="0.25">
      <c r="A171" s="21" t="s">
        <v>32</v>
      </c>
      <c r="B171" s="12" t="s">
        <v>75</v>
      </c>
      <c r="C171" s="78">
        <f>+C173+C174+C175+C172</f>
        <v>395</v>
      </c>
      <c r="D171" s="78">
        <f t="shared" ref="D171:G171" si="46">+D173+D174+D175+D172</f>
        <v>64</v>
      </c>
      <c r="E171" s="78">
        <f t="shared" si="46"/>
        <v>130</v>
      </c>
      <c r="F171" s="78">
        <f t="shared" si="46"/>
        <v>100</v>
      </c>
      <c r="G171" s="78">
        <f t="shared" si="46"/>
        <v>101</v>
      </c>
      <c r="H171" s="93" t="s">
        <v>538</v>
      </c>
      <c r="I171" s="93" t="s">
        <v>538</v>
      </c>
      <c r="J171" s="93" t="s">
        <v>538</v>
      </c>
      <c r="K171" s="94"/>
      <c r="M171" s="4"/>
    </row>
    <row r="172" spans="1:13" ht="17.25" customHeight="1" x14ac:dyDescent="0.25">
      <c r="A172" s="26" t="s">
        <v>411</v>
      </c>
      <c r="B172" s="17" t="s">
        <v>410</v>
      </c>
      <c r="C172" s="82">
        <v>3</v>
      </c>
      <c r="D172" s="93">
        <v>3</v>
      </c>
      <c r="E172" s="93">
        <v>0</v>
      </c>
      <c r="F172" s="93">
        <v>0</v>
      </c>
      <c r="G172" s="93">
        <v>0</v>
      </c>
      <c r="H172" s="93" t="s">
        <v>538</v>
      </c>
      <c r="I172" s="93" t="s">
        <v>538</v>
      </c>
      <c r="J172" s="93" t="s">
        <v>538</v>
      </c>
      <c r="K172" s="94"/>
      <c r="M172" s="4"/>
    </row>
    <row r="173" spans="1:13" ht="18.75" customHeight="1" x14ac:dyDescent="0.25">
      <c r="A173" s="22" t="s">
        <v>209</v>
      </c>
      <c r="B173" s="17" t="s">
        <v>71</v>
      </c>
      <c r="C173" s="82">
        <v>353</v>
      </c>
      <c r="D173" s="93">
        <v>52</v>
      </c>
      <c r="E173" s="93">
        <v>100</v>
      </c>
      <c r="F173" s="93">
        <v>100</v>
      </c>
      <c r="G173" s="93">
        <v>101</v>
      </c>
      <c r="H173" s="93" t="s">
        <v>538</v>
      </c>
      <c r="I173" s="93" t="s">
        <v>538</v>
      </c>
      <c r="J173" s="93" t="s">
        <v>538</v>
      </c>
      <c r="K173" s="94"/>
      <c r="M173" s="4"/>
    </row>
    <row r="174" spans="1:13" ht="18.75" customHeight="1" x14ac:dyDescent="0.25">
      <c r="A174" s="22" t="s">
        <v>160</v>
      </c>
      <c r="B174" s="17" t="s">
        <v>161</v>
      </c>
      <c r="C174" s="82">
        <v>39</v>
      </c>
      <c r="D174" s="13">
        <v>9</v>
      </c>
      <c r="E174" s="93">
        <v>30</v>
      </c>
      <c r="F174" s="93">
        <v>0</v>
      </c>
      <c r="G174" s="93">
        <v>0</v>
      </c>
      <c r="H174" s="93" t="s">
        <v>538</v>
      </c>
      <c r="I174" s="93" t="s">
        <v>538</v>
      </c>
      <c r="J174" s="93" t="s">
        <v>538</v>
      </c>
      <c r="K174" s="94"/>
      <c r="M174" s="4"/>
    </row>
    <row r="175" spans="1:13" ht="18.75" customHeight="1" x14ac:dyDescent="0.25">
      <c r="A175" s="22" t="s">
        <v>12</v>
      </c>
      <c r="B175" s="17" t="s">
        <v>363</v>
      </c>
      <c r="C175" s="82">
        <v>0</v>
      </c>
      <c r="D175" s="13">
        <v>0</v>
      </c>
      <c r="E175" s="93">
        <v>0</v>
      </c>
      <c r="F175" s="93">
        <v>0</v>
      </c>
      <c r="G175" s="93">
        <v>0</v>
      </c>
      <c r="H175" s="93" t="s">
        <v>538</v>
      </c>
      <c r="I175" s="93" t="s">
        <v>538</v>
      </c>
      <c r="J175" s="93" t="s">
        <v>538</v>
      </c>
      <c r="K175" s="94"/>
      <c r="M175" s="4"/>
    </row>
    <row r="176" spans="1:13" ht="15.75" x14ac:dyDescent="0.25">
      <c r="A176" s="21" t="s">
        <v>212</v>
      </c>
      <c r="B176" s="16" t="s">
        <v>264</v>
      </c>
      <c r="C176" s="78">
        <f>+C177+C178</f>
        <v>1325</v>
      </c>
      <c r="D176" s="78">
        <f t="shared" ref="D176:G176" si="47">+D177+D178</f>
        <v>331</v>
      </c>
      <c r="E176" s="78">
        <f t="shared" si="47"/>
        <v>331</v>
      </c>
      <c r="F176" s="78">
        <f t="shared" si="47"/>
        <v>332</v>
      </c>
      <c r="G176" s="78">
        <f t="shared" si="47"/>
        <v>331</v>
      </c>
      <c r="H176" s="93" t="s">
        <v>538</v>
      </c>
      <c r="I176" s="93" t="s">
        <v>538</v>
      </c>
      <c r="J176" s="93" t="s">
        <v>538</v>
      </c>
      <c r="K176" s="94"/>
      <c r="M176" s="4"/>
    </row>
    <row r="177" spans="1:13" ht="15.75" x14ac:dyDescent="0.25">
      <c r="A177" s="9" t="s">
        <v>196</v>
      </c>
      <c r="B177" s="28"/>
      <c r="C177" s="82">
        <f>+C180+C183</f>
        <v>1206</v>
      </c>
      <c r="D177" s="82">
        <f t="shared" ref="D177:G177" si="48">+D180+D183</f>
        <v>301</v>
      </c>
      <c r="E177" s="82">
        <f t="shared" si="48"/>
        <v>307</v>
      </c>
      <c r="F177" s="82">
        <f t="shared" si="48"/>
        <v>296</v>
      </c>
      <c r="G177" s="82">
        <f t="shared" si="48"/>
        <v>302</v>
      </c>
      <c r="H177" s="93" t="s">
        <v>538</v>
      </c>
      <c r="I177" s="93" t="s">
        <v>538</v>
      </c>
      <c r="J177" s="93" t="s">
        <v>538</v>
      </c>
      <c r="K177" s="94"/>
      <c r="M177" s="4"/>
    </row>
    <row r="178" spans="1:13" ht="15" customHeight="1" x14ac:dyDescent="0.25">
      <c r="A178" s="9" t="s">
        <v>146</v>
      </c>
      <c r="B178" s="29"/>
      <c r="C178" s="82">
        <f>+C181+C184</f>
        <v>119</v>
      </c>
      <c r="D178" s="93">
        <f t="shared" ref="D178:G178" si="49">+D181+D184</f>
        <v>30</v>
      </c>
      <c r="E178" s="93">
        <f t="shared" si="49"/>
        <v>24</v>
      </c>
      <c r="F178" s="93">
        <f t="shared" si="49"/>
        <v>36</v>
      </c>
      <c r="G178" s="82">
        <f t="shared" si="49"/>
        <v>29</v>
      </c>
      <c r="H178" s="93" t="s">
        <v>538</v>
      </c>
      <c r="I178" s="93" t="s">
        <v>538</v>
      </c>
      <c r="J178" s="93" t="s">
        <v>538</v>
      </c>
      <c r="K178" s="94"/>
      <c r="M178" s="4"/>
    </row>
    <row r="179" spans="1:13" ht="19.5" customHeight="1" x14ac:dyDescent="0.25">
      <c r="A179" s="30" t="s">
        <v>229</v>
      </c>
      <c r="B179" s="31"/>
      <c r="C179" s="78">
        <f>+C180+C181</f>
        <v>648</v>
      </c>
      <c r="D179" s="13">
        <f t="shared" ref="D179:G179" si="50">+D180+D181</f>
        <v>150</v>
      </c>
      <c r="E179" s="13">
        <f t="shared" si="50"/>
        <v>163</v>
      </c>
      <c r="F179" s="13">
        <f t="shared" si="50"/>
        <v>161</v>
      </c>
      <c r="G179" s="78">
        <f t="shared" si="50"/>
        <v>174</v>
      </c>
      <c r="H179" s="93" t="s">
        <v>538</v>
      </c>
      <c r="I179" s="93" t="s">
        <v>538</v>
      </c>
      <c r="J179" s="93" t="s">
        <v>538</v>
      </c>
      <c r="K179" s="94"/>
      <c r="M179" s="4"/>
    </row>
    <row r="180" spans="1:13" ht="18" customHeight="1" x14ac:dyDescent="0.25">
      <c r="A180" s="9" t="s">
        <v>144</v>
      </c>
      <c r="B180" s="31"/>
      <c r="C180" s="82">
        <v>586</v>
      </c>
      <c r="D180" s="93">
        <v>135</v>
      </c>
      <c r="E180" s="93">
        <v>153</v>
      </c>
      <c r="F180" s="93">
        <v>146</v>
      </c>
      <c r="G180" s="93">
        <v>152</v>
      </c>
      <c r="H180" s="93" t="s">
        <v>538</v>
      </c>
      <c r="I180" s="93" t="s">
        <v>538</v>
      </c>
      <c r="J180" s="93" t="s">
        <v>538</v>
      </c>
      <c r="K180" s="94"/>
      <c r="M180" s="4"/>
    </row>
    <row r="181" spans="1:13" ht="16.5" customHeight="1" x14ac:dyDescent="0.25">
      <c r="A181" s="9" t="s">
        <v>146</v>
      </c>
      <c r="B181" s="31"/>
      <c r="C181" s="82">
        <v>62</v>
      </c>
      <c r="D181" s="93">
        <v>15</v>
      </c>
      <c r="E181" s="93">
        <v>10</v>
      </c>
      <c r="F181" s="93">
        <v>15</v>
      </c>
      <c r="G181" s="93">
        <v>22</v>
      </c>
      <c r="H181" s="93" t="s">
        <v>538</v>
      </c>
      <c r="I181" s="93" t="s">
        <v>538</v>
      </c>
      <c r="J181" s="93" t="s">
        <v>538</v>
      </c>
      <c r="K181" s="94"/>
      <c r="M181" s="4"/>
    </row>
    <row r="182" spans="1:13" ht="22.5" customHeight="1" x14ac:dyDescent="0.25">
      <c r="A182" s="30" t="s">
        <v>262</v>
      </c>
      <c r="B182" s="31"/>
      <c r="C182" s="78">
        <f>+C183+C184</f>
        <v>677</v>
      </c>
      <c r="D182" s="78">
        <f t="shared" ref="D182:G182" si="51">+D183+D184</f>
        <v>181</v>
      </c>
      <c r="E182" s="78">
        <f t="shared" si="51"/>
        <v>168</v>
      </c>
      <c r="F182" s="78">
        <f t="shared" si="51"/>
        <v>171</v>
      </c>
      <c r="G182" s="78">
        <f t="shared" si="51"/>
        <v>157</v>
      </c>
      <c r="H182" s="93" t="s">
        <v>538</v>
      </c>
      <c r="I182" s="93" t="s">
        <v>538</v>
      </c>
      <c r="J182" s="93" t="s">
        <v>538</v>
      </c>
      <c r="K182" s="94"/>
      <c r="M182" s="4"/>
    </row>
    <row r="183" spans="1:13" ht="15.75" customHeight="1" x14ac:dyDescent="0.25">
      <c r="A183" s="9" t="s">
        <v>144</v>
      </c>
      <c r="B183" s="31"/>
      <c r="C183" s="82">
        <v>620</v>
      </c>
      <c r="D183" s="93">
        <v>166</v>
      </c>
      <c r="E183" s="93">
        <v>154</v>
      </c>
      <c r="F183" s="93">
        <v>150</v>
      </c>
      <c r="G183" s="93">
        <v>150</v>
      </c>
      <c r="H183" s="93" t="s">
        <v>538</v>
      </c>
      <c r="I183" s="93" t="s">
        <v>538</v>
      </c>
      <c r="J183" s="93" t="s">
        <v>538</v>
      </c>
      <c r="K183" s="94"/>
      <c r="M183" s="4"/>
    </row>
    <row r="184" spans="1:13" ht="15" customHeight="1" x14ac:dyDescent="0.25">
      <c r="A184" s="9" t="s">
        <v>146</v>
      </c>
      <c r="B184" s="31"/>
      <c r="C184" s="82">
        <v>57</v>
      </c>
      <c r="D184" s="93">
        <v>15</v>
      </c>
      <c r="E184" s="93">
        <v>14</v>
      </c>
      <c r="F184" s="93">
        <v>21</v>
      </c>
      <c r="G184" s="93">
        <v>7</v>
      </c>
      <c r="H184" s="93" t="s">
        <v>538</v>
      </c>
      <c r="I184" s="93" t="s">
        <v>538</v>
      </c>
      <c r="J184" s="93" t="s">
        <v>538</v>
      </c>
      <c r="K184" s="94"/>
      <c r="M184" s="4"/>
    </row>
    <row r="185" spans="1:13" ht="15.75" x14ac:dyDescent="0.25">
      <c r="A185" s="15" t="s">
        <v>225</v>
      </c>
      <c r="B185" s="32" t="s">
        <v>74</v>
      </c>
      <c r="C185" s="77">
        <f>+C186+C187</f>
        <v>340</v>
      </c>
      <c r="D185" s="77">
        <f t="shared" ref="D185:G185" si="52">+D186+D187</f>
        <v>161</v>
      </c>
      <c r="E185" s="77">
        <f t="shared" si="52"/>
        <v>80</v>
      </c>
      <c r="F185" s="77">
        <f t="shared" si="52"/>
        <v>62</v>
      </c>
      <c r="G185" s="77">
        <f t="shared" si="52"/>
        <v>37</v>
      </c>
      <c r="H185" s="93" t="s">
        <v>538</v>
      </c>
      <c r="I185" s="93" t="s">
        <v>538</v>
      </c>
      <c r="J185" s="93" t="s">
        <v>538</v>
      </c>
      <c r="K185" s="94"/>
      <c r="M185" s="4"/>
    </row>
    <row r="186" spans="1:13" ht="15.75" x14ac:dyDescent="0.25">
      <c r="A186" s="33" t="s">
        <v>176</v>
      </c>
      <c r="B186" s="34" t="s">
        <v>175</v>
      </c>
      <c r="C186" s="82">
        <v>294</v>
      </c>
      <c r="D186" s="93">
        <v>147</v>
      </c>
      <c r="E186" s="93">
        <v>70</v>
      </c>
      <c r="F186" s="93">
        <v>50</v>
      </c>
      <c r="G186" s="93">
        <v>27</v>
      </c>
      <c r="H186" s="93" t="s">
        <v>538</v>
      </c>
      <c r="I186" s="93" t="s">
        <v>538</v>
      </c>
      <c r="J186" s="93" t="s">
        <v>538</v>
      </c>
      <c r="K186" s="94"/>
      <c r="M186" s="4"/>
    </row>
    <row r="187" spans="1:13" ht="15.75" x14ac:dyDescent="0.25">
      <c r="A187" s="33" t="s">
        <v>165</v>
      </c>
      <c r="B187" s="34" t="s">
        <v>159</v>
      </c>
      <c r="C187" s="82">
        <v>46</v>
      </c>
      <c r="D187" s="93">
        <v>14</v>
      </c>
      <c r="E187" s="93">
        <v>10</v>
      </c>
      <c r="F187" s="93">
        <v>12</v>
      </c>
      <c r="G187" s="93">
        <v>10</v>
      </c>
      <c r="H187" s="93" t="s">
        <v>538</v>
      </c>
      <c r="I187" s="93" t="s">
        <v>538</v>
      </c>
      <c r="J187" s="93" t="s">
        <v>538</v>
      </c>
      <c r="K187" s="94"/>
      <c r="M187" s="4"/>
    </row>
    <row r="188" spans="1:13" ht="15.75" x14ac:dyDescent="0.25">
      <c r="A188" s="37" t="s">
        <v>228</v>
      </c>
      <c r="B188" s="8" t="s">
        <v>227</v>
      </c>
      <c r="C188" s="13">
        <f>+C189+C190</f>
        <v>200</v>
      </c>
      <c r="D188" s="13">
        <f t="shared" ref="D188:G188" si="53">+D189+D190</f>
        <v>0</v>
      </c>
      <c r="E188" s="85">
        <f t="shared" si="53"/>
        <v>100</v>
      </c>
      <c r="F188" s="85">
        <f t="shared" si="53"/>
        <v>100</v>
      </c>
      <c r="G188" s="85">
        <f t="shared" si="53"/>
        <v>0</v>
      </c>
      <c r="H188" s="93" t="s">
        <v>538</v>
      </c>
      <c r="I188" s="93" t="s">
        <v>538</v>
      </c>
      <c r="J188" s="93" t="s">
        <v>538</v>
      </c>
      <c r="K188" s="94"/>
      <c r="M188" s="4"/>
    </row>
    <row r="189" spans="1:13" ht="19.5" customHeight="1" x14ac:dyDescent="0.25">
      <c r="A189" s="33" t="s">
        <v>272</v>
      </c>
      <c r="B189" s="34"/>
      <c r="C189" s="62">
        <v>100</v>
      </c>
      <c r="D189" s="95">
        <v>0</v>
      </c>
      <c r="E189" s="93">
        <v>50</v>
      </c>
      <c r="F189" s="93">
        <v>50</v>
      </c>
      <c r="G189" s="93">
        <v>0</v>
      </c>
      <c r="H189" s="93" t="s">
        <v>538</v>
      </c>
      <c r="I189" s="93" t="s">
        <v>538</v>
      </c>
      <c r="J189" s="93" t="s">
        <v>538</v>
      </c>
      <c r="K189" s="94"/>
      <c r="M189" s="4"/>
    </row>
    <row r="190" spans="1:13" ht="15.75" x14ac:dyDescent="0.25">
      <c r="A190" s="10" t="s">
        <v>273</v>
      </c>
      <c r="B190" s="7"/>
      <c r="C190" s="81">
        <v>100</v>
      </c>
      <c r="D190" s="93">
        <v>0</v>
      </c>
      <c r="E190" s="93">
        <v>50</v>
      </c>
      <c r="F190" s="93">
        <v>50</v>
      </c>
      <c r="G190" s="93">
        <v>0</v>
      </c>
      <c r="H190" s="93" t="s">
        <v>538</v>
      </c>
      <c r="I190" s="93" t="s">
        <v>538</v>
      </c>
      <c r="J190" s="93" t="s">
        <v>538</v>
      </c>
      <c r="K190" s="94"/>
      <c r="M190" s="4"/>
    </row>
    <row r="191" spans="1:13" ht="20.25" customHeight="1" x14ac:dyDescent="0.25">
      <c r="A191" s="37" t="s">
        <v>349</v>
      </c>
      <c r="B191" s="49" t="s">
        <v>350</v>
      </c>
      <c r="C191" s="67">
        <f>C192+C193</f>
        <v>9982</v>
      </c>
      <c r="D191" s="67">
        <f t="shared" ref="D191:G191" si="54">D192+D193</f>
        <v>9982</v>
      </c>
      <c r="E191" s="67">
        <f t="shared" si="54"/>
        <v>0</v>
      </c>
      <c r="F191" s="67">
        <f t="shared" si="54"/>
        <v>0</v>
      </c>
      <c r="G191" s="67">
        <f t="shared" si="54"/>
        <v>0</v>
      </c>
      <c r="H191" s="93" t="s">
        <v>538</v>
      </c>
      <c r="I191" s="93" t="s">
        <v>538</v>
      </c>
      <c r="J191" s="93" t="s">
        <v>538</v>
      </c>
      <c r="K191" s="94"/>
      <c r="M191" s="4"/>
    </row>
    <row r="192" spans="1:13" ht="21.75" customHeight="1" x14ac:dyDescent="0.25">
      <c r="A192" s="9" t="s">
        <v>361</v>
      </c>
      <c r="B192" s="27"/>
      <c r="C192" s="62">
        <v>1604</v>
      </c>
      <c r="D192" s="93">
        <v>1604</v>
      </c>
      <c r="E192" s="93">
        <v>0</v>
      </c>
      <c r="F192" s="93">
        <v>0</v>
      </c>
      <c r="G192" s="93">
        <v>0</v>
      </c>
      <c r="H192" s="93" t="s">
        <v>538</v>
      </c>
      <c r="I192" s="93" t="s">
        <v>538</v>
      </c>
      <c r="J192" s="93" t="s">
        <v>538</v>
      </c>
      <c r="K192" s="94"/>
      <c r="M192" s="4"/>
    </row>
    <row r="193" spans="1:13" ht="33.75" customHeight="1" x14ac:dyDescent="0.25">
      <c r="A193" s="10" t="s">
        <v>306</v>
      </c>
      <c r="B193" s="27"/>
      <c r="C193" s="62">
        <v>8378</v>
      </c>
      <c r="D193" s="93">
        <v>8378</v>
      </c>
      <c r="E193" s="93">
        <v>0</v>
      </c>
      <c r="F193" s="93">
        <v>0</v>
      </c>
      <c r="G193" s="93">
        <v>0</v>
      </c>
      <c r="H193" s="93" t="s">
        <v>538</v>
      </c>
      <c r="I193" s="93" t="s">
        <v>538</v>
      </c>
      <c r="J193" s="93" t="s">
        <v>538</v>
      </c>
      <c r="K193" s="94"/>
      <c r="M193" s="4"/>
    </row>
    <row r="194" spans="1:13" ht="21.75" customHeight="1" x14ac:dyDescent="0.25">
      <c r="A194" s="37" t="s">
        <v>349</v>
      </c>
      <c r="B194" s="8" t="s">
        <v>356</v>
      </c>
      <c r="C194" s="67">
        <f>C195</f>
        <v>273</v>
      </c>
      <c r="D194" s="67">
        <f t="shared" ref="D194:G194" si="55">D195</f>
        <v>273</v>
      </c>
      <c r="E194" s="67">
        <f t="shared" si="55"/>
        <v>0</v>
      </c>
      <c r="F194" s="67">
        <f t="shared" si="55"/>
        <v>0</v>
      </c>
      <c r="G194" s="67">
        <f t="shared" si="55"/>
        <v>0</v>
      </c>
      <c r="H194" s="93" t="s">
        <v>538</v>
      </c>
      <c r="I194" s="93" t="s">
        <v>538</v>
      </c>
      <c r="J194" s="93" t="s">
        <v>538</v>
      </c>
      <c r="K194" s="94"/>
      <c r="M194" s="4"/>
    </row>
    <row r="195" spans="1:13" ht="38.25" customHeight="1" x14ac:dyDescent="0.25">
      <c r="A195" s="10" t="s">
        <v>306</v>
      </c>
      <c r="B195" s="8"/>
      <c r="C195" s="62">
        <v>273</v>
      </c>
      <c r="D195" s="93">
        <v>273</v>
      </c>
      <c r="E195" s="93">
        <v>0</v>
      </c>
      <c r="F195" s="93">
        <v>0</v>
      </c>
      <c r="G195" s="93">
        <v>0</v>
      </c>
      <c r="H195" s="93" t="s">
        <v>538</v>
      </c>
      <c r="I195" s="93" t="s">
        <v>538</v>
      </c>
      <c r="J195" s="93" t="s">
        <v>538</v>
      </c>
      <c r="K195" s="94"/>
      <c r="M195" s="4"/>
    </row>
    <row r="196" spans="1:13" ht="15.75" x14ac:dyDescent="0.25">
      <c r="A196" s="12" t="s">
        <v>9</v>
      </c>
      <c r="B196" s="14" t="s">
        <v>76</v>
      </c>
      <c r="C196" s="77">
        <f>+C200+C198</f>
        <v>2525</v>
      </c>
      <c r="D196" s="77">
        <f t="shared" ref="D196:G196" si="56">+D200+D198</f>
        <v>632</v>
      </c>
      <c r="E196" s="77">
        <f t="shared" si="56"/>
        <v>631</v>
      </c>
      <c r="F196" s="77">
        <f t="shared" si="56"/>
        <v>631</v>
      </c>
      <c r="G196" s="77">
        <f t="shared" si="56"/>
        <v>631</v>
      </c>
      <c r="H196" s="13">
        <v>2600</v>
      </c>
      <c r="I196" s="13">
        <v>2800</v>
      </c>
      <c r="J196" s="13">
        <v>2900</v>
      </c>
      <c r="K196" s="94"/>
      <c r="M196" s="4"/>
    </row>
    <row r="197" spans="1:13" ht="15.75" x14ac:dyDescent="0.25">
      <c r="A197" s="12" t="s">
        <v>136</v>
      </c>
      <c r="B197" s="14" t="s">
        <v>137</v>
      </c>
      <c r="C197" s="77">
        <f>C201</f>
        <v>2520</v>
      </c>
      <c r="D197" s="77">
        <f t="shared" ref="D197:G197" si="57">D201</f>
        <v>630</v>
      </c>
      <c r="E197" s="77">
        <f t="shared" si="57"/>
        <v>630</v>
      </c>
      <c r="F197" s="77">
        <f t="shared" si="57"/>
        <v>630</v>
      </c>
      <c r="G197" s="77">
        <f t="shared" si="57"/>
        <v>630</v>
      </c>
      <c r="H197" s="93" t="s">
        <v>538</v>
      </c>
      <c r="I197" s="93" t="s">
        <v>538</v>
      </c>
      <c r="J197" s="93" t="s">
        <v>538</v>
      </c>
      <c r="K197" s="94"/>
      <c r="M197" s="4"/>
    </row>
    <row r="198" spans="1:13" ht="15.75" x14ac:dyDescent="0.25">
      <c r="A198" s="12" t="s">
        <v>238</v>
      </c>
      <c r="B198" s="14" t="s">
        <v>77</v>
      </c>
      <c r="C198" s="77">
        <f>+C199</f>
        <v>5</v>
      </c>
      <c r="D198" s="77">
        <f t="shared" ref="D198:G198" si="58">+D199</f>
        <v>2</v>
      </c>
      <c r="E198" s="77">
        <f t="shared" si="58"/>
        <v>1</v>
      </c>
      <c r="F198" s="77">
        <f t="shared" si="58"/>
        <v>1</v>
      </c>
      <c r="G198" s="77">
        <f t="shared" si="58"/>
        <v>1</v>
      </c>
      <c r="H198" s="93" t="s">
        <v>538</v>
      </c>
      <c r="I198" s="93" t="s">
        <v>538</v>
      </c>
      <c r="J198" s="93" t="s">
        <v>538</v>
      </c>
      <c r="K198" s="94"/>
      <c r="M198" s="4"/>
    </row>
    <row r="199" spans="1:13" ht="15.75" x14ac:dyDescent="0.25">
      <c r="A199" s="7" t="s">
        <v>158</v>
      </c>
      <c r="B199" s="17" t="s">
        <v>138</v>
      </c>
      <c r="C199" s="81">
        <v>5</v>
      </c>
      <c r="D199" s="13">
        <v>2</v>
      </c>
      <c r="E199" s="93">
        <v>1</v>
      </c>
      <c r="F199" s="93">
        <v>1</v>
      </c>
      <c r="G199" s="93">
        <v>1</v>
      </c>
      <c r="H199" s="93" t="s">
        <v>538</v>
      </c>
      <c r="I199" s="93" t="s">
        <v>538</v>
      </c>
      <c r="J199" s="93" t="s">
        <v>538</v>
      </c>
      <c r="K199" s="94"/>
      <c r="M199" s="4"/>
    </row>
    <row r="200" spans="1:13" ht="15.75" x14ac:dyDescent="0.25">
      <c r="A200" s="12" t="s">
        <v>135</v>
      </c>
      <c r="B200" s="14"/>
      <c r="C200" s="77">
        <f>C201</f>
        <v>2520</v>
      </c>
      <c r="D200" s="77">
        <f t="shared" ref="D200:G200" si="59">D201</f>
        <v>630</v>
      </c>
      <c r="E200" s="77">
        <f t="shared" si="59"/>
        <v>630</v>
      </c>
      <c r="F200" s="77">
        <f t="shared" si="59"/>
        <v>630</v>
      </c>
      <c r="G200" s="77">
        <f t="shared" si="59"/>
        <v>630</v>
      </c>
      <c r="H200" s="93" t="s">
        <v>538</v>
      </c>
      <c r="I200" s="93" t="s">
        <v>538</v>
      </c>
      <c r="J200" s="93" t="s">
        <v>538</v>
      </c>
      <c r="K200" s="94"/>
      <c r="M200" s="4"/>
    </row>
    <row r="201" spans="1:13" ht="15.75" x14ac:dyDescent="0.25">
      <c r="A201" s="7" t="s">
        <v>125</v>
      </c>
      <c r="B201" s="17" t="s">
        <v>137</v>
      </c>
      <c r="C201" s="81">
        <v>2520</v>
      </c>
      <c r="D201" s="13">
        <v>630</v>
      </c>
      <c r="E201" s="93">
        <v>630</v>
      </c>
      <c r="F201" s="93">
        <v>630</v>
      </c>
      <c r="G201" s="93">
        <v>630</v>
      </c>
      <c r="H201" s="93" t="s">
        <v>538</v>
      </c>
      <c r="I201" s="93" t="s">
        <v>538</v>
      </c>
      <c r="J201" s="93" t="s">
        <v>538</v>
      </c>
      <c r="K201" s="94"/>
      <c r="M201" s="4"/>
    </row>
    <row r="202" spans="1:13" ht="15.75" x14ac:dyDescent="0.25">
      <c r="A202" s="12" t="s">
        <v>197</v>
      </c>
      <c r="B202" s="14" t="s">
        <v>78</v>
      </c>
      <c r="C202" s="77">
        <f>+C203+C204+C205+C206+C207</f>
        <v>9517</v>
      </c>
      <c r="D202" s="77">
        <f t="shared" ref="D202:G202" si="60">+D203+D204+D205+D206+D207</f>
        <v>2507</v>
      </c>
      <c r="E202" s="77">
        <f t="shared" si="60"/>
        <v>3188</v>
      </c>
      <c r="F202" s="77">
        <f t="shared" si="60"/>
        <v>2147</v>
      </c>
      <c r="G202" s="77">
        <f t="shared" si="60"/>
        <v>1675</v>
      </c>
      <c r="H202" s="13">
        <v>10200</v>
      </c>
      <c r="I202" s="13">
        <v>10550</v>
      </c>
      <c r="J202" s="13">
        <v>11000</v>
      </c>
      <c r="K202" s="94"/>
      <c r="M202" s="4"/>
    </row>
    <row r="203" spans="1:13" ht="15.75" x14ac:dyDescent="0.25">
      <c r="A203" s="12" t="s">
        <v>10</v>
      </c>
      <c r="B203" s="14" t="s">
        <v>79</v>
      </c>
      <c r="C203" s="77">
        <f>+C212</f>
        <v>3640</v>
      </c>
      <c r="D203" s="77">
        <f t="shared" ref="D203:G203" si="61">+D212</f>
        <v>910</v>
      </c>
      <c r="E203" s="77">
        <f t="shared" si="61"/>
        <v>910</v>
      </c>
      <c r="F203" s="77">
        <f t="shared" si="61"/>
        <v>910</v>
      </c>
      <c r="G203" s="77">
        <f t="shared" si="61"/>
        <v>910</v>
      </c>
      <c r="H203" s="93" t="s">
        <v>538</v>
      </c>
      <c r="I203" s="93" t="s">
        <v>538</v>
      </c>
      <c r="J203" s="93" t="s">
        <v>538</v>
      </c>
      <c r="K203" s="94"/>
      <c r="M203" s="4"/>
    </row>
    <row r="204" spans="1:13" ht="15.75" x14ac:dyDescent="0.25">
      <c r="A204" s="12" t="s">
        <v>294</v>
      </c>
      <c r="B204" s="14" t="s">
        <v>80</v>
      </c>
      <c r="C204" s="77">
        <f>+C213+C217+C241</f>
        <v>4680</v>
      </c>
      <c r="D204" s="77">
        <f>+D213+D217+D241</f>
        <v>1522</v>
      </c>
      <c r="E204" s="77">
        <f>+E213+E217+E241</f>
        <v>1413</v>
      </c>
      <c r="F204" s="77">
        <f>+F213+F217+F241</f>
        <v>1062</v>
      </c>
      <c r="G204" s="77">
        <f>+G213+G217+G241</f>
        <v>683</v>
      </c>
      <c r="H204" s="93" t="s">
        <v>538</v>
      </c>
      <c r="I204" s="93" t="s">
        <v>538</v>
      </c>
      <c r="J204" s="93" t="s">
        <v>538</v>
      </c>
      <c r="K204" s="94"/>
      <c r="M204" s="4"/>
    </row>
    <row r="205" spans="1:13" ht="15.75" x14ac:dyDescent="0.25">
      <c r="A205" s="15" t="s">
        <v>183</v>
      </c>
      <c r="B205" s="14" t="s">
        <v>185</v>
      </c>
      <c r="C205" s="77">
        <f>C214</f>
        <v>60</v>
      </c>
      <c r="D205" s="77">
        <f t="shared" ref="D205:G205" si="62">D214</f>
        <v>15</v>
      </c>
      <c r="E205" s="77">
        <f t="shared" si="62"/>
        <v>15</v>
      </c>
      <c r="F205" s="77">
        <f t="shared" si="62"/>
        <v>15</v>
      </c>
      <c r="G205" s="77">
        <f t="shared" si="62"/>
        <v>15</v>
      </c>
      <c r="H205" s="93" t="s">
        <v>538</v>
      </c>
      <c r="I205" s="93" t="s">
        <v>538</v>
      </c>
      <c r="J205" s="93" t="s">
        <v>538</v>
      </c>
      <c r="K205" s="94"/>
      <c r="M205" s="4"/>
    </row>
    <row r="206" spans="1:13" ht="15.75" x14ac:dyDescent="0.25">
      <c r="A206" s="12" t="s">
        <v>293</v>
      </c>
      <c r="B206" s="14" t="s">
        <v>185</v>
      </c>
      <c r="C206" s="77">
        <f>C208</f>
        <v>350</v>
      </c>
      <c r="D206" s="77">
        <f t="shared" ref="D206:G206" si="63">D208</f>
        <v>0</v>
      </c>
      <c r="E206" s="77">
        <f t="shared" si="63"/>
        <v>350</v>
      </c>
      <c r="F206" s="77">
        <f t="shared" si="63"/>
        <v>0</v>
      </c>
      <c r="G206" s="77">
        <f t="shared" si="63"/>
        <v>0</v>
      </c>
      <c r="H206" s="93" t="s">
        <v>538</v>
      </c>
      <c r="I206" s="93" t="s">
        <v>538</v>
      </c>
      <c r="J206" s="93" t="s">
        <v>538</v>
      </c>
      <c r="K206" s="94"/>
      <c r="M206" s="4"/>
    </row>
    <row r="207" spans="1:13" ht="15.75" x14ac:dyDescent="0.25">
      <c r="A207" s="12" t="s">
        <v>12</v>
      </c>
      <c r="B207" s="14" t="s">
        <v>81</v>
      </c>
      <c r="C207" s="77">
        <f>+C215+C235+C260</f>
        <v>787</v>
      </c>
      <c r="D207" s="77">
        <f>+D215+D235+D260</f>
        <v>60</v>
      </c>
      <c r="E207" s="77">
        <f>+E215+E235+E260</f>
        <v>500</v>
      </c>
      <c r="F207" s="77">
        <f>+F215+F235+F260</f>
        <v>160</v>
      </c>
      <c r="G207" s="77">
        <f>+G215+G235+G260</f>
        <v>67</v>
      </c>
      <c r="H207" s="93" t="s">
        <v>538</v>
      </c>
      <c r="I207" s="93" t="s">
        <v>538</v>
      </c>
      <c r="J207" s="93" t="s">
        <v>538</v>
      </c>
      <c r="K207" s="94"/>
      <c r="M207" s="4"/>
    </row>
    <row r="208" spans="1:13" ht="15.75" x14ac:dyDescent="0.25">
      <c r="A208" s="12" t="s">
        <v>85</v>
      </c>
      <c r="B208" s="14" t="s">
        <v>84</v>
      </c>
      <c r="C208" s="77">
        <f>C209+C210</f>
        <v>350</v>
      </c>
      <c r="D208" s="77">
        <f t="shared" ref="D208:G208" si="64">D209+D210</f>
        <v>0</v>
      </c>
      <c r="E208" s="77">
        <f t="shared" si="64"/>
        <v>350</v>
      </c>
      <c r="F208" s="77">
        <f t="shared" si="64"/>
        <v>0</v>
      </c>
      <c r="G208" s="77">
        <f t="shared" si="64"/>
        <v>0</v>
      </c>
      <c r="H208" s="93" t="s">
        <v>538</v>
      </c>
      <c r="I208" s="93" t="s">
        <v>538</v>
      </c>
      <c r="J208" s="93" t="s">
        <v>538</v>
      </c>
      <c r="K208" s="94"/>
      <c r="M208" s="4"/>
    </row>
    <row r="209" spans="1:13" ht="15.75" x14ac:dyDescent="0.25">
      <c r="A209" s="7" t="s">
        <v>528</v>
      </c>
      <c r="B209" s="27" t="s">
        <v>82</v>
      </c>
      <c r="C209" s="81">
        <v>50</v>
      </c>
      <c r="D209" s="13">
        <v>0</v>
      </c>
      <c r="E209" s="93">
        <v>50</v>
      </c>
      <c r="F209" s="93">
        <v>0</v>
      </c>
      <c r="G209" s="93">
        <v>0</v>
      </c>
      <c r="H209" s="93" t="s">
        <v>538</v>
      </c>
      <c r="I209" s="93" t="s">
        <v>538</v>
      </c>
      <c r="J209" s="93" t="s">
        <v>538</v>
      </c>
      <c r="K209" s="94"/>
      <c r="M209" s="4"/>
    </row>
    <row r="210" spans="1:13" ht="15.75" x14ac:dyDescent="0.25">
      <c r="A210" s="7" t="s">
        <v>529</v>
      </c>
      <c r="B210" s="27" t="s">
        <v>82</v>
      </c>
      <c r="C210" s="81">
        <v>300</v>
      </c>
      <c r="D210" s="13">
        <v>0</v>
      </c>
      <c r="E210" s="93">
        <v>300</v>
      </c>
      <c r="F210" s="93">
        <v>0</v>
      </c>
      <c r="G210" s="93">
        <v>0</v>
      </c>
      <c r="H210" s="93" t="s">
        <v>538</v>
      </c>
      <c r="I210" s="93" t="s">
        <v>538</v>
      </c>
      <c r="J210" s="93" t="s">
        <v>538</v>
      </c>
      <c r="K210" s="94"/>
      <c r="M210" s="4"/>
    </row>
    <row r="211" spans="1:13" ht="15.75" x14ac:dyDescent="0.25">
      <c r="A211" s="12" t="s">
        <v>86</v>
      </c>
      <c r="B211" s="8" t="s">
        <v>83</v>
      </c>
      <c r="C211" s="77">
        <f>+C212+C213+C215+C214</f>
        <v>5900</v>
      </c>
      <c r="D211" s="77">
        <f t="shared" ref="D211:G211" si="65">+D212+D213+D215+D214</f>
        <v>1475</v>
      </c>
      <c r="E211" s="77">
        <f t="shared" si="65"/>
        <v>1375</v>
      </c>
      <c r="F211" s="77">
        <f t="shared" si="65"/>
        <v>1575</v>
      </c>
      <c r="G211" s="77">
        <f t="shared" si="65"/>
        <v>1475</v>
      </c>
      <c r="H211" s="93" t="s">
        <v>538</v>
      </c>
      <c r="I211" s="93" t="s">
        <v>538</v>
      </c>
      <c r="J211" s="93" t="s">
        <v>538</v>
      </c>
      <c r="K211" s="94"/>
      <c r="M211" s="4"/>
    </row>
    <row r="212" spans="1:13" ht="15.75" x14ac:dyDescent="0.25">
      <c r="A212" s="7" t="s">
        <v>10</v>
      </c>
      <c r="B212" s="17" t="s">
        <v>79</v>
      </c>
      <c r="C212" s="81">
        <v>3640</v>
      </c>
      <c r="D212" s="93">
        <v>910</v>
      </c>
      <c r="E212" s="93">
        <v>910</v>
      </c>
      <c r="F212" s="93">
        <v>910</v>
      </c>
      <c r="G212" s="93">
        <v>910</v>
      </c>
      <c r="H212" s="93" t="s">
        <v>538</v>
      </c>
      <c r="I212" s="93" t="s">
        <v>538</v>
      </c>
      <c r="J212" s="93" t="s">
        <v>538</v>
      </c>
      <c r="K212" s="94"/>
      <c r="M212" s="4"/>
    </row>
    <row r="213" spans="1:13" ht="15.75" x14ac:dyDescent="0.25">
      <c r="A213" s="7" t="s">
        <v>11</v>
      </c>
      <c r="B213" s="17" t="s">
        <v>80</v>
      </c>
      <c r="C213" s="81">
        <v>2000</v>
      </c>
      <c r="D213" s="93">
        <v>500</v>
      </c>
      <c r="E213" s="93">
        <v>400</v>
      </c>
      <c r="F213" s="93">
        <v>600</v>
      </c>
      <c r="G213" s="93">
        <v>500</v>
      </c>
      <c r="H213" s="93" t="s">
        <v>538</v>
      </c>
      <c r="I213" s="93" t="s">
        <v>538</v>
      </c>
      <c r="J213" s="93" t="s">
        <v>538</v>
      </c>
      <c r="K213" s="94"/>
      <c r="M213" s="4"/>
    </row>
    <row r="214" spans="1:13" ht="15.75" x14ac:dyDescent="0.25">
      <c r="A214" s="19" t="s">
        <v>183</v>
      </c>
      <c r="B214" s="17" t="s">
        <v>185</v>
      </c>
      <c r="C214" s="81">
        <v>60</v>
      </c>
      <c r="D214" s="93">
        <v>15</v>
      </c>
      <c r="E214" s="93">
        <v>15</v>
      </c>
      <c r="F214" s="93">
        <v>15</v>
      </c>
      <c r="G214" s="93">
        <v>15</v>
      </c>
      <c r="H214" s="93" t="s">
        <v>538</v>
      </c>
      <c r="I214" s="93" t="s">
        <v>538</v>
      </c>
      <c r="J214" s="93" t="s">
        <v>538</v>
      </c>
      <c r="K214" s="94"/>
      <c r="M214" s="4"/>
    </row>
    <row r="215" spans="1:13" ht="15.75" x14ac:dyDescent="0.25">
      <c r="A215" s="7" t="s">
        <v>193</v>
      </c>
      <c r="B215" s="17" t="s">
        <v>81</v>
      </c>
      <c r="C215" s="81">
        <v>200</v>
      </c>
      <c r="D215" s="93">
        <v>50</v>
      </c>
      <c r="E215" s="93">
        <v>50</v>
      </c>
      <c r="F215" s="93">
        <v>50</v>
      </c>
      <c r="G215" s="93">
        <v>50</v>
      </c>
      <c r="H215" s="93" t="s">
        <v>538</v>
      </c>
      <c r="I215" s="93" t="s">
        <v>538</v>
      </c>
      <c r="J215" s="93" t="s">
        <v>538</v>
      </c>
      <c r="K215" s="94"/>
      <c r="M215" s="4"/>
    </row>
    <row r="216" spans="1:13" ht="15.75" x14ac:dyDescent="0.25">
      <c r="A216" s="12" t="s">
        <v>87</v>
      </c>
      <c r="B216" s="8" t="s">
        <v>83</v>
      </c>
      <c r="C216" s="77">
        <f>+C217+C235</f>
        <v>2243</v>
      </c>
      <c r="D216" s="77">
        <f>+D217+D235</f>
        <v>628</v>
      </c>
      <c r="E216" s="77">
        <f>+E217+E235</f>
        <v>1188</v>
      </c>
      <c r="F216" s="77">
        <f>+F217+F235</f>
        <v>382</v>
      </c>
      <c r="G216" s="77">
        <f>+G217+G235</f>
        <v>45</v>
      </c>
      <c r="H216" s="93" t="s">
        <v>538</v>
      </c>
      <c r="I216" s="93" t="s">
        <v>538</v>
      </c>
      <c r="J216" s="93" t="s">
        <v>538</v>
      </c>
      <c r="K216" s="94"/>
      <c r="M216" s="4"/>
    </row>
    <row r="217" spans="1:13" ht="15.75" x14ac:dyDescent="0.25">
      <c r="A217" s="12" t="s">
        <v>8</v>
      </c>
      <c r="B217" s="8"/>
      <c r="C217" s="84">
        <f>+C218+C219+C220+C221+C222+C223+C224+C225+C226+C227+C228+C229+C230+C231+C232+C233+C234</f>
        <v>1733</v>
      </c>
      <c r="D217" s="84">
        <f t="shared" ref="D217:G217" si="66">+D218+D219+D220+D221+D222+D223+D224+D225+D226+D227+D228+D229+D230+D231+D232+D233+D234</f>
        <v>628</v>
      </c>
      <c r="E217" s="84">
        <f t="shared" si="66"/>
        <v>778</v>
      </c>
      <c r="F217" s="84">
        <f t="shared" si="66"/>
        <v>282</v>
      </c>
      <c r="G217" s="84">
        <f t="shared" si="66"/>
        <v>45</v>
      </c>
      <c r="H217" s="93" t="s">
        <v>538</v>
      </c>
      <c r="I217" s="93" t="s">
        <v>538</v>
      </c>
      <c r="J217" s="93" t="s">
        <v>538</v>
      </c>
      <c r="K217" s="94"/>
      <c r="M217" s="4"/>
    </row>
    <row r="218" spans="1:13" ht="15.75" x14ac:dyDescent="0.25">
      <c r="A218" s="9" t="s">
        <v>215</v>
      </c>
      <c r="B218" s="27"/>
      <c r="C218" s="81">
        <v>10</v>
      </c>
      <c r="D218" s="93">
        <v>1</v>
      </c>
      <c r="E218" s="93">
        <v>9</v>
      </c>
      <c r="F218" s="93">
        <v>0</v>
      </c>
      <c r="G218" s="93">
        <v>0</v>
      </c>
      <c r="H218" s="93" t="s">
        <v>538</v>
      </c>
      <c r="I218" s="93" t="s">
        <v>538</v>
      </c>
      <c r="J218" s="93" t="s">
        <v>538</v>
      </c>
      <c r="K218" s="94"/>
      <c r="M218" s="4"/>
    </row>
    <row r="219" spans="1:13" ht="15.75" x14ac:dyDescent="0.25">
      <c r="A219" s="9" t="s">
        <v>331</v>
      </c>
      <c r="B219" s="27"/>
      <c r="C219" s="81">
        <v>200</v>
      </c>
      <c r="D219" s="93">
        <v>0</v>
      </c>
      <c r="E219" s="93">
        <v>100</v>
      </c>
      <c r="F219" s="93">
        <v>100</v>
      </c>
      <c r="G219" s="93">
        <v>0</v>
      </c>
      <c r="H219" s="93" t="s">
        <v>538</v>
      </c>
      <c r="I219" s="93" t="s">
        <v>538</v>
      </c>
      <c r="J219" s="93" t="s">
        <v>538</v>
      </c>
      <c r="K219" s="94"/>
      <c r="M219" s="4"/>
    </row>
    <row r="220" spans="1:13" ht="15.75" x14ac:dyDescent="0.25">
      <c r="A220" s="9" t="s">
        <v>207</v>
      </c>
      <c r="B220" s="27"/>
      <c r="C220" s="81">
        <v>30</v>
      </c>
      <c r="D220" s="93">
        <v>0</v>
      </c>
      <c r="E220" s="93">
        <v>30</v>
      </c>
      <c r="F220" s="93">
        <v>0</v>
      </c>
      <c r="G220" s="93">
        <v>0</v>
      </c>
      <c r="H220" s="93" t="s">
        <v>538</v>
      </c>
      <c r="I220" s="93" t="s">
        <v>538</v>
      </c>
      <c r="J220" s="93" t="s">
        <v>538</v>
      </c>
      <c r="K220" s="94"/>
      <c r="M220" s="4"/>
    </row>
    <row r="221" spans="1:13" ht="15.75" x14ac:dyDescent="0.25">
      <c r="A221" s="9" t="s">
        <v>242</v>
      </c>
      <c r="B221" s="27"/>
      <c r="C221" s="82">
        <v>20</v>
      </c>
      <c r="D221" s="93">
        <v>10</v>
      </c>
      <c r="E221" s="93">
        <v>10</v>
      </c>
      <c r="F221" s="93">
        <v>0</v>
      </c>
      <c r="G221" s="93">
        <v>0</v>
      </c>
      <c r="H221" s="93" t="s">
        <v>538</v>
      </c>
      <c r="I221" s="93" t="s">
        <v>538</v>
      </c>
      <c r="J221" s="93" t="s">
        <v>538</v>
      </c>
      <c r="K221" s="94"/>
      <c r="M221" s="4"/>
    </row>
    <row r="222" spans="1:13" ht="15.75" x14ac:dyDescent="0.25">
      <c r="A222" s="9" t="s">
        <v>374</v>
      </c>
      <c r="B222" s="27"/>
      <c r="C222" s="82">
        <v>125</v>
      </c>
      <c r="D222" s="93">
        <v>125</v>
      </c>
      <c r="E222" s="93">
        <v>0</v>
      </c>
      <c r="F222" s="93">
        <v>0</v>
      </c>
      <c r="G222" s="93">
        <v>0</v>
      </c>
      <c r="H222" s="93" t="s">
        <v>538</v>
      </c>
      <c r="I222" s="93" t="s">
        <v>538</v>
      </c>
      <c r="J222" s="93" t="s">
        <v>538</v>
      </c>
      <c r="K222" s="94"/>
      <c r="M222" s="4"/>
    </row>
    <row r="223" spans="1:13" ht="15.75" x14ac:dyDescent="0.25">
      <c r="A223" s="9" t="s">
        <v>243</v>
      </c>
      <c r="B223" s="27"/>
      <c r="C223" s="82">
        <v>70</v>
      </c>
      <c r="D223" s="93">
        <v>38</v>
      </c>
      <c r="E223" s="93">
        <v>32</v>
      </c>
      <c r="F223" s="93">
        <v>0</v>
      </c>
      <c r="G223" s="93">
        <v>0</v>
      </c>
      <c r="H223" s="93" t="s">
        <v>538</v>
      </c>
      <c r="I223" s="93" t="s">
        <v>538</v>
      </c>
      <c r="J223" s="93" t="s">
        <v>538</v>
      </c>
      <c r="K223" s="94"/>
      <c r="M223" s="4"/>
    </row>
    <row r="224" spans="1:13" ht="15.75" x14ac:dyDescent="0.25">
      <c r="A224" s="9" t="s">
        <v>246</v>
      </c>
      <c r="B224" s="27"/>
      <c r="C224" s="82">
        <v>70</v>
      </c>
      <c r="D224" s="93">
        <v>0</v>
      </c>
      <c r="E224" s="93">
        <v>35</v>
      </c>
      <c r="F224" s="93">
        <v>35</v>
      </c>
      <c r="G224" s="93">
        <v>0</v>
      </c>
      <c r="H224" s="93" t="s">
        <v>538</v>
      </c>
      <c r="I224" s="93" t="s">
        <v>538</v>
      </c>
      <c r="J224" s="93" t="s">
        <v>538</v>
      </c>
      <c r="K224" s="94"/>
      <c r="M224" s="4"/>
    </row>
    <row r="225" spans="1:13" ht="47.25" x14ac:dyDescent="0.25">
      <c r="A225" s="40" t="s">
        <v>333</v>
      </c>
      <c r="B225" s="27"/>
      <c r="C225" s="82">
        <v>500</v>
      </c>
      <c r="D225" s="93">
        <v>250</v>
      </c>
      <c r="E225" s="93">
        <v>250</v>
      </c>
      <c r="F225" s="93">
        <v>0</v>
      </c>
      <c r="G225" s="93">
        <v>0</v>
      </c>
      <c r="H225" s="93" t="s">
        <v>538</v>
      </c>
      <c r="I225" s="93" t="s">
        <v>538</v>
      </c>
      <c r="J225" s="93" t="s">
        <v>538</v>
      </c>
      <c r="K225" s="94"/>
      <c r="M225" s="4"/>
    </row>
    <row r="226" spans="1:13" ht="15.75" x14ac:dyDescent="0.25">
      <c r="A226" s="9" t="s">
        <v>244</v>
      </c>
      <c r="B226" s="27"/>
      <c r="C226" s="82">
        <v>63</v>
      </c>
      <c r="D226" s="93">
        <v>23</v>
      </c>
      <c r="E226" s="93">
        <v>20</v>
      </c>
      <c r="F226" s="93">
        <v>20</v>
      </c>
      <c r="G226" s="93">
        <v>0</v>
      </c>
      <c r="H226" s="93" t="s">
        <v>538</v>
      </c>
      <c r="I226" s="93" t="s">
        <v>538</v>
      </c>
      <c r="J226" s="93" t="s">
        <v>538</v>
      </c>
      <c r="K226" s="94"/>
      <c r="M226" s="4"/>
    </row>
    <row r="227" spans="1:13" ht="15.75" x14ac:dyDescent="0.25">
      <c r="A227" s="9" t="s">
        <v>505</v>
      </c>
      <c r="B227" s="27"/>
      <c r="C227" s="82">
        <v>100</v>
      </c>
      <c r="D227" s="93">
        <v>0</v>
      </c>
      <c r="E227" s="93">
        <v>100</v>
      </c>
      <c r="F227" s="93">
        <v>0</v>
      </c>
      <c r="G227" s="93">
        <v>0</v>
      </c>
      <c r="H227" s="93" t="s">
        <v>538</v>
      </c>
      <c r="I227" s="93" t="s">
        <v>538</v>
      </c>
      <c r="J227" s="93" t="s">
        <v>538</v>
      </c>
      <c r="K227" s="94"/>
      <c r="M227" s="4"/>
    </row>
    <row r="228" spans="1:13" ht="15.75" x14ac:dyDescent="0.25">
      <c r="A228" s="9" t="s">
        <v>536</v>
      </c>
      <c r="B228" s="27"/>
      <c r="C228" s="82">
        <v>80</v>
      </c>
      <c r="D228" s="93">
        <v>0</v>
      </c>
      <c r="E228" s="93">
        <v>80</v>
      </c>
      <c r="F228" s="93">
        <v>0</v>
      </c>
      <c r="G228" s="93">
        <v>0</v>
      </c>
      <c r="H228" s="93" t="s">
        <v>538</v>
      </c>
      <c r="I228" s="93" t="s">
        <v>538</v>
      </c>
      <c r="J228" s="93" t="s">
        <v>538</v>
      </c>
      <c r="K228" s="94"/>
      <c r="M228" s="4"/>
    </row>
    <row r="229" spans="1:13" ht="15.75" x14ac:dyDescent="0.25">
      <c r="A229" s="9" t="s">
        <v>459</v>
      </c>
      <c r="B229" s="27"/>
      <c r="C229" s="82">
        <v>130</v>
      </c>
      <c r="D229" s="93">
        <v>0</v>
      </c>
      <c r="E229" s="93">
        <v>60</v>
      </c>
      <c r="F229" s="93">
        <v>70</v>
      </c>
      <c r="G229" s="93">
        <v>0</v>
      </c>
      <c r="H229" s="93" t="s">
        <v>538</v>
      </c>
      <c r="I229" s="93" t="s">
        <v>538</v>
      </c>
      <c r="J229" s="93" t="s">
        <v>538</v>
      </c>
      <c r="K229" s="94"/>
      <c r="M229" s="4"/>
    </row>
    <row r="230" spans="1:13" ht="15.75" x14ac:dyDescent="0.25">
      <c r="A230" s="9" t="s">
        <v>383</v>
      </c>
      <c r="B230" s="27"/>
      <c r="C230" s="82">
        <v>107</v>
      </c>
      <c r="D230" s="93">
        <v>107</v>
      </c>
      <c r="E230" s="93">
        <v>0</v>
      </c>
      <c r="F230" s="93">
        <v>0</v>
      </c>
      <c r="G230" s="93">
        <v>0</v>
      </c>
      <c r="H230" s="93" t="s">
        <v>538</v>
      </c>
      <c r="I230" s="93" t="s">
        <v>538</v>
      </c>
      <c r="J230" s="93" t="s">
        <v>538</v>
      </c>
      <c r="K230" s="94"/>
      <c r="M230" s="4"/>
    </row>
    <row r="231" spans="1:13" ht="63" x14ac:dyDescent="0.25">
      <c r="A231" s="9" t="s">
        <v>460</v>
      </c>
      <c r="B231" s="27"/>
      <c r="C231" s="82">
        <v>12</v>
      </c>
      <c r="D231" s="93">
        <v>12</v>
      </c>
      <c r="E231" s="93">
        <v>0</v>
      </c>
      <c r="F231" s="93">
        <v>0</v>
      </c>
      <c r="G231" s="93">
        <v>0</v>
      </c>
      <c r="H231" s="93" t="s">
        <v>538</v>
      </c>
      <c r="I231" s="93" t="s">
        <v>538</v>
      </c>
      <c r="J231" s="93" t="s">
        <v>538</v>
      </c>
      <c r="K231" s="94"/>
      <c r="M231" s="4"/>
    </row>
    <row r="232" spans="1:13" ht="15.75" x14ac:dyDescent="0.25">
      <c r="A232" s="9" t="s">
        <v>270</v>
      </c>
      <c r="B232" s="9"/>
      <c r="C232" s="82">
        <v>10</v>
      </c>
      <c r="D232" s="93">
        <v>10</v>
      </c>
      <c r="E232" s="93">
        <v>0</v>
      </c>
      <c r="F232" s="93">
        <v>0</v>
      </c>
      <c r="G232" s="93">
        <v>0</v>
      </c>
      <c r="H232" s="93" t="s">
        <v>538</v>
      </c>
      <c r="I232" s="93" t="s">
        <v>538</v>
      </c>
      <c r="J232" s="93" t="s">
        <v>538</v>
      </c>
      <c r="K232" s="94"/>
      <c r="M232" s="4"/>
    </row>
    <row r="233" spans="1:13" ht="15.75" x14ac:dyDescent="0.25">
      <c r="A233" s="9" t="s">
        <v>389</v>
      </c>
      <c r="B233" s="9"/>
      <c r="C233" s="82">
        <v>126</v>
      </c>
      <c r="D233" s="93">
        <v>32</v>
      </c>
      <c r="E233" s="93">
        <v>32</v>
      </c>
      <c r="F233" s="93">
        <v>32</v>
      </c>
      <c r="G233" s="93">
        <v>30</v>
      </c>
      <c r="H233" s="93" t="s">
        <v>538</v>
      </c>
      <c r="I233" s="93" t="s">
        <v>538</v>
      </c>
      <c r="J233" s="93" t="s">
        <v>538</v>
      </c>
      <c r="K233" s="94"/>
      <c r="M233" s="4"/>
    </row>
    <row r="234" spans="1:13" ht="15.75" x14ac:dyDescent="0.25">
      <c r="A234" s="9" t="s">
        <v>458</v>
      </c>
      <c r="B234" s="8"/>
      <c r="C234" s="86">
        <v>80</v>
      </c>
      <c r="D234" s="93">
        <v>20</v>
      </c>
      <c r="E234" s="93">
        <v>20</v>
      </c>
      <c r="F234" s="93">
        <v>25</v>
      </c>
      <c r="G234" s="93">
        <v>15</v>
      </c>
      <c r="H234" s="93" t="s">
        <v>538</v>
      </c>
      <c r="I234" s="93" t="s">
        <v>538</v>
      </c>
      <c r="J234" s="93" t="s">
        <v>538</v>
      </c>
      <c r="K234" s="94"/>
      <c r="M234" s="4"/>
    </row>
    <row r="235" spans="1:13" ht="15.75" x14ac:dyDescent="0.25">
      <c r="A235" s="37" t="s">
        <v>124</v>
      </c>
      <c r="B235" s="8"/>
      <c r="C235" s="87">
        <f>+C236+C237+C238+C239</f>
        <v>510</v>
      </c>
      <c r="D235" s="87">
        <f t="shared" ref="D235:G235" si="67">+D236+D237+D238+D239</f>
        <v>0</v>
      </c>
      <c r="E235" s="87">
        <f t="shared" si="67"/>
        <v>410</v>
      </c>
      <c r="F235" s="87">
        <f t="shared" si="67"/>
        <v>100</v>
      </c>
      <c r="G235" s="87">
        <f t="shared" si="67"/>
        <v>0</v>
      </c>
      <c r="H235" s="93" t="s">
        <v>538</v>
      </c>
      <c r="I235" s="93" t="s">
        <v>538</v>
      </c>
      <c r="J235" s="93" t="s">
        <v>538</v>
      </c>
      <c r="K235" s="94"/>
      <c r="M235" s="4"/>
    </row>
    <row r="236" spans="1:13" ht="31.5" x14ac:dyDescent="0.25">
      <c r="A236" s="9" t="s">
        <v>461</v>
      </c>
      <c r="B236" s="8"/>
      <c r="C236" s="86">
        <v>20</v>
      </c>
      <c r="D236" s="93">
        <v>0</v>
      </c>
      <c r="E236" s="93">
        <v>20</v>
      </c>
      <c r="F236" s="93">
        <v>0</v>
      </c>
      <c r="G236" s="93">
        <v>0</v>
      </c>
      <c r="H236" s="93" t="s">
        <v>538</v>
      </c>
      <c r="I236" s="93" t="s">
        <v>538</v>
      </c>
      <c r="J236" s="93" t="s">
        <v>538</v>
      </c>
      <c r="K236" s="94"/>
      <c r="M236" s="4"/>
    </row>
    <row r="237" spans="1:13" ht="15.75" x14ac:dyDescent="0.25">
      <c r="A237" s="47" t="s">
        <v>384</v>
      </c>
      <c r="B237" s="8"/>
      <c r="C237" s="86">
        <v>240</v>
      </c>
      <c r="D237" s="93">
        <v>0</v>
      </c>
      <c r="E237" s="93">
        <v>240</v>
      </c>
      <c r="F237" s="93">
        <v>0</v>
      </c>
      <c r="G237" s="93">
        <v>0</v>
      </c>
      <c r="H237" s="93" t="s">
        <v>538</v>
      </c>
      <c r="I237" s="93" t="s">
        <v>538</v>
      </c>
      <c r="J237" s="93" t="s">
        <v>538</v>
      </c>
      <c r="K237" s="94"/>
      <c r="M237" s="4"/>
    </row>
    <row r="238" spans="1:13" ht="15.75" x14ac:dyDescent="0.25">
      <c r="A238" s="9" t="s">
        <v>385</v>
      </c>
      <c r="B238" s="8"/>
      <c r="C238" s="124">
        <v>200</v>
      </c>
      <c r="D238" s="93">
        <v>0</v>
      </c>
      <c r="E238" s="93">
        <v>100</v>
      </c>
      <c r="F238" s="82">
        <v>100</v>
      </c>
      <c r="G238" s="82">
        <v>0</v>
      </c>
      <c r="H238" s="93" t="s">
        <v>538</v>
      </c>
      <c r="I238" s="93" t="s">
        <v>538</v>
      </c>
      <c r="J238" s="93" t="s">
        <v>538</v>
      </c>
      <c r="K238" s="94"/>
      <c r="M238" s="4"/>
    </row>
    <row r="239" spans="1:13" ht="15.75" x14ac:dyDescent="0.25">
      <c r="A239" s="9" t="s">
        <v>535</v>
      </c>
      <c r="B239" s="8"/>
      <c r="C239" s="124">
        <v>50</v>
      </c>
      <c r="D239" s="93">
        <v>0</v>
      </c>
      <c r="E239" s="93">
        <v>50</v>
      </c>
      <c r="F239" s="82">
        <v>0</v>
      </c>
      <c r="G239" s="82">
        <v>0</v>
      </c>
      <c r="H239" s="93" t="s">
        <v>538</v>
      </c>
      <c r="I239" s="93" t="s">
        <v>538</v>
      </c>
      <c r="J239" s="93" t="s">
        <v>538</v>
      </c>
      <c r="K239" s="94"/>
      <c r="M239" s="4"/>
    </row>
    <row r="240" spans="1:13" ht="15.75" x14ac:dyDescent="0.25">
      <c r="A240" s="12" t="s">
        <v>291</v>
      </c>
      <c r="B240" s="8" t="s">
        <v>292</v>
      </c>
      <c r="C240" s="13">
        <v>0</v>
      </c>
      <c r="D240" s="13">
        <v>0</v>
      </c>
      <c r="E240" s="13">
        <v>0</v>
      </c>
      <c r="F240" s="78">
        <v>0</v>
      </c>
      <c r="G240" s="78">
        <v>0</v>
      </c>
      <c r="H240" s="93" t="s">
        <v>538</v>
      </c>
      <c r="I240" s="93" t="s">
        <v>538</v>
      </c>
      <c r="J240" s="93" t="s">
        <v>538</v>
      </c>
      <c r="K240" s="94"/>
      <c r="M240" s="4"/>
    </row>
    <row r="241" spans="1:13" ht="15" customHeight="1" x14ac:dyDescent="0.25">
      <c r="A241" s="12" t="s">
        <v>295</v>
      </c>
      <c r="B241" s="36" t="s">
        <v>88</v>
      </c>
      <c r="C241" s="87">
        <f>+C242+C243+C244+C245+C246+C247+C248+C249+C250+C251+C252+C253+C254+C255+C256+C257+C258+C259</f>
        <v>947</v>
      </c>
      <c r="D241" s="134">
        <f t="shared" ref="D241:G241" si="68">+D242+D243+D244+D245+D246+D247+D248+D249+D250+D251+D252+D253+D254+D255+D256+D257+D258+D259</f>
        <v>394</v>
      </c>
      <c r="E241" s="134">
        <f t="shared" si="68"/>
        <v>235</v>
      </c>
      <c r="F241" s="134">
        <f t="shared" si="68"/>
        <v>180</v>
      </c>
      <c r="G241" s="87">
        <f t="shared" si="68"/>
        <v>138</v>
      </c>
      <c r="H241" s="93" t="s">
        <v>538</v>
      </c>
      <c r="I241" s="93" t="s">
        <v>538</v>
      </c>
      <c r="J241" s="93" t="s">
        <v>538</v>
      </c>
      <c r="K241" s="94"/>
      <c r="M241" s="4"/>
    </row>
    <row r="242" spans="1:13" ht="35.25" customHeight="1" x14ac:dyDescent="0.25">
      <c r="A242" s="9" t="s">
        <v>250</v>
      </c>
      <c r="B242" s="29"/>
      <c r="C242" s="86">
        <v>50</v>
      </c>
      <c r="D242" s="93">
        <v>25</v>
      </c>
      <c r="E242" s="93">
        <v>25</v>
      </c>
      <c r="F242" s="93">
        <v>0</v>
      </c>
      <c r="G242" s="93">
        <v>0</v>
      </c>
      <c r="H242" s="93" t="s">
        <v>538</v>
      </c>
      <c r="I242" s="93" t="s">
        <v>538</v>
      </c>
      <c r="J242" s="93" t="s">
        <v>538</v>
      </c>
      <c r="K242" s="94"/>
      <c r="M242" s="4"/>
    </row>
    <row r="243" spans="1:13" ht="15.75" x14ac:dyDescent="0.25">
      <c r="A243" s="9" t="s">
        <v>449</v>
      </c>
      <c r="B243" s="29"/>
      <c r="C243" s="81">
        <v>32</v>
      </c>
      <c r="D243" s="93">
        <v>32</v>
      </c>
      <c r="E243" s="93">
        <v>0</v>
      </c>
      <c r="F243" s="93">
        <v>0</v>
      </c>
      <c r="G243" s="93">
        <v>0</v>
      </c>
      <c r="H243" s="93" t="s">
        <v>538</v>
      </c>
      <c r="I243" s="93" t="s">
        <v>538</v>
      </c>
      <c r="J243" s="93" t="s">
        <v>538</v>
      </c>
      <c r="K243" s="94"/>
      <c r="M243" s="4"/>
    </row>
    <row r="244" spans="1:13" ht="15.75" x14ac:dyDescent="0.25">
      <c r="A244" s="9" t="s">
        <v>274</v>
      </c>
      <c r="B244" s="29"/>
      <c r="C244" s="81">
        <v>0</v>
      </c>
      <c r="D244" s="93">
        <v>0</v>
      </c>
      <c r="E244" s="93">
        <v>0</v>
      </c>
      <c r="F244" s="93">
        <v>0</v>
      </c>
      <c r="G244" s="93">
        <v>0</v>
      </c>
      <c r="H244" s="93" t="s">
        <v>538</v>
      </c>
      <c r="I244" s="93" t="s">
        <v>538</v>
      </c>
      <c r="J244" s="93" t="s">
        <v>538</v>
      </c>
      <c r="K244" s="94"/>
      <c r="M244" s="4"/>
    </row>
    <row r="245" spans="1:13" ht="15.75" x14ac:dyDescent="0.25">
      <c r="A245" s="9" t="s">
        <v>445</v>
      </c>
      <c r="B245" s="29"/>
      <c r="C245" s="81">
        <v>15</v>
      </c>
      <c r="D245" s="93">
        <v>15</v>
      </c>
      <c r="E245" s="93">
        <v>0</v>
      </c>
      <c r="F245" s="93">
        <v>0</v>
      </c>
      <c r="G245" s="93">
        <v>0</v>
      </c>
      <c r="H245" s="93" t="s">
        <v>538</v>
      </c>
      <c r="I245" s="93" t="s">
        <v>538</v>
      </c>
      <c r="J245" s="93" t="s">
        <v>538</v>
      </c>
      <c r="K245" s="94"/>
      <c r="M245" s="4"/>
    </row>
    <row r="246" spans="1:13" ht="15.75" x14ac:dyDescent="0.25">
      <c r="A246" s="9" t="s">
        <v>446</v>
      </c>
      <c r="B246" s="29"/>
      <c r="C246" s="81">
        <v>15</v>
      </c>
      <c r="D246" s="93">
        <v>0</v>
      </c>
      <c r="E246" s="93">
        <v>15</v>
      </c>
      <c r="F246" s="93">
        <v>0</v>
      </c>
      <c r="G246" s="93">
        <v>0</v>
      </c>
      <c r="H246" s="93" t="s">
        <v>538</v>
      </c>
      <c r="I246" s="93" t="s">
        <v>538</v>
      </c>
      <c r="J246" s="93" t="s">
        <v>538</v>
      </c>
      <c r="K246" s="94"/>
      <c r="M246" s="4"/>
    </row>
    <row r="247" spans="1:13" ht="15.75" x14ac:dyDescent="0.25">
      <c r="A247" s="9" t="s">
        <v>447</v>
      </c>
      <c r="B247" s="29"/>
      <c r="C247" s="81">
        <v>5</v>
      </c>
      <c r="D247" s="93">
        <v>0</v>
      </c>
      <c r="E247" s="93">
        <v>5</v>
      </c>
      <c r="F247" s="93">
        <v>0</v>
      </c>
      <c r="G247" s="93">
        <v>0</v>
      </c>
      <c r="H247" s="93" t="s">
        <v>538</v>
      </c>
      <c r="I247" s="93" t="s">
        <v>538</v>
      </c>
      <c r="J247" s="93" t="s">
        <v>538</v>
      </c>
      <c r="K247" s="94"/>
      <c r="M247" s="4"/>
    </row>
    <row r="248" spans="1:13" ht="15.75" x14ac:dyDescent="0.25">
      <c r="A248" s="9" t="s">
        <v>322</v>
      </c>
      <c r="B248" s="29"/>
      <c r="C248" s="81">
        <v>60</v>
      </c>
      <c r="D248" s="93">
        <v>0</v>
      </c>
      <c r="E248" s="93">
        <v>60</v>
      </c>
      <c r="F248" s="93">
        <v>0</v>
      </c>
      <c r="G248" s="93">
        <v>0</v>
      </c>
      <c r="H248" s="93" t="s">
        <v>538</v>
      </c>
      <c r="I248" s="93" t="s">
        <v>538</v>
      </c>
      <c r="J248" s="93" t="s">
        <v>538</v>
      </c>
      <c r="K248" s="94"/>
      <c r="M248" s="4"/>
    </row>
    <row r="249" spans="1:13" ht="15.75" x14ac:dyDescent="0.25">
      <c r="A249" s="9" t="s">
        <v>205</v>
      </c>
      <c r="B249" s="29"/>
      <c r="C249" s="81">
        <v>50</v>
      </c>
      <c r="D249" s="93">
        <v>0</v>
      </c>
      <c r="E249" s="93">
        <v>0</v>
      </c>
      <c r="F249" s="93">
        <v>50</v>
      </c>
      <c r="G249" s="93">
        <v>0</v>
      </c>
      <c r="H249" s="93" t="s">
        <v>538</v>
      </c>
      <c r="I249" s="93" t="s">
        <v>538</v>
      </c>
      <c r="J249" s="93" t="s">
        <v>538</v>
      </c>
      <c r="K249" s="94"/>
      <c r="M249" s="4"/>
    </row>
    <row r="250" spans="1:13" ht="36" customHeight="1" x14ac:dyDescent="0.25">
      <c r="A250" s="9" t="s">
        <v>232</v>
      </c>
      <c r="B250" s="29"/>
      <c r="C250" s="81">
        <v>50</v>
      </c>
      <c r="D250" s="93">
        <v>0</v>
      </c>
      <c r="E250" s="93">
        <v>0</v>
      </c>
      <c r="F250" s="93">
        <v>50</v>
      </c>
      <c r="G250" s="93">
        <v>0</v>
      </c>
      <c r="H250" s="93" t="s">
        <v>538</v>
      </c>
      <c r="I250" s="93" t="s">
        <v>538</v>
      </c>
      <c r="J250" s="93" t="s">
        <v>538</v>
      </c>
      <c r="K250" s="94"/>
      <c r="M250" s="4"/>
    </row>
    <row r="251" spans="1:13" ht="15.75" x14ac:dyDescent="0.25">
      <c r="A251" s="9" t="s">
        <v>448</v>
      </c>
      <c r="B251" s="28"/>
      <c r="C251" s="81">
        <v>50</v>
      </c>
      <c r="D251" s="93">
        <v>0</v>
      </c>
      <c r="E251" s="93">
        <v>50</v>
      </c>
      <c r="F251" s="93">
        <v>0</v>
      </c>
      <c r="G251" s="93">
        <v>0</v>
      </c>
      <c r="H251" s="93" t="s">
        <v>538</v>
      </c>
      <c r="I251" s="93" t="s">
        <v>538</v>
      </c>
      <c r="J251" s="93" t="s">
        <v>538</v>
      </c>
      <c r="K251" s="94"/>
      <c r="M251" s="4"/>
    </row>
    <row r="252" spans="1:13" ht="15.75" x14ac:dyDescent="0.25">
      <c r="A252" s="9" t="s">
        <v>233</v>
      </c>
      <c r="B252" s="28"/>
      <c r="C252" s="81">
        <v>10</v>
      </c>
      <c r="D252" s="93">
        <v>0</v>
      </c>
      <c r="E252" s="93">
        <v>0</v>
      </c>
      <c r="F252" s="93">
        <v>0</v>
      </c>
      <c r="G252" s="93">
        <v>10</v>
      </c>
      <c r="H252" s="93" t="s">
        <v>538</v>
      </c>
      <c r="I252" s="93" t="s">
        <v>538</v>
      </c>
      <c r="J252" s="93" t="s">
        <v>538</v>
      </c>
      <c r="K252" s="94"/>
      <c r="M252" s="4"/>
    </row>
    <row r="253" spans="1:13" ht="15.75" x14ac:dyDescent="0.25">
      <c r="A253" s="9" t="s">
        <v>221</v>
      </c>
      <c r="B253" s="28"/>
      <c r="C253" s="81">
        <v>30</v>
      </c>
      <c r="D253" s="93">
        <v>15</v>
      </c>
      <c r="E253" s="93">
        <v>0</v>
      </c>
      <c r="F253" s="93">
        <v>0</v>
      </c>
      <c r="G253" s="93">
        <v>15</v>
      </c>
      <c r="H253" s="93" t="s">
        <v>538</v>
      </c>
      <c r="I253" s="93" t="s">
        <v>538</v>
      </c>
      <c r="J253" s="93" t="s">
        <v>538</v>
      </c>
      <c r="K253" s="94"/>
      <c r="M253" s="4"/>
    </row>
    <row r="254" spans="1:13" ht="15.75" x14ac:dyDescent="0.25">
      <c r="A254" s="9" t="s">
        <v>234</v>
      </c>
      <c r="B254" s="29"/>
      <c r="C254" s="81">
        <v>10</v>
      </c>
      <c r="D254" s="93">
        <v>3</v>
      </c>
      <c r="E254" s="93">
        <v>0</v>
      </c>
      <c r="F254" s="93">
        <v>0</v>
      </c>
      <c r="G254" s="93">
        <v>7</v>
      </c>
      <c r="H254" s="93" t="s">
        <v>538</v>
      </c>
      <c r="I254" s="93" t="s">
        <v>538</v>
      </c>
      <c r="J254" s="93" t="s">
        <v>538</v>
      </c>
      <c r="K254" s="94"/>
      <c r="M254" s="4"/>
    </row>
    <row r="255" spans="1:13" ht="15.75" x14ac:dyDescent="0.25">
      <c r="A255" s="9" t="s">
        <v>206</v>
      </c>
      <c r="B255" s="28"/>
      <c r="C255" s="81">
        <v>100</v>
      </c>
      <c r="D255" s="93">
        <v>25</v>
      </c>
      <c r="E255" s="93">
        <v>25</v>
      </c>
      <c r="F255" s="93">
        <v>25</v>
      </c>
      <c r="G255" s="93">
        <v>25</v>
      </c>
      <c r="H255" s="93" t="s">
        <v>538</v>
      </c>
      <c r="I255" s="93" t="s">
        <v>538</v>
      </c>
      <c r="J255" s="93" t="s">
        <v>538</v>
      </c>
      <c r="K255" s="94"/>
      <c r="M255" s="4"/>
    </row>
    <row r="256" spans="1:13" ht="30.75" customHeight="1" x14ac:dyDescent="0.25">
      <c r="A256" s="9" t="s">
        <v>230</v>
      </c>
      <c r="B256" s="28"/>
      <c r="C256" s="81">
        <v>100</v>
      </c>
      <c r="D256" s="93">
        <v>25</v>
      </c>
      <c r="E256" s="93">
        <v>25</v>
      </c>
      <c r="F256" s="93">
        <v>25</v>
      </c>
      <c r="G256" s="93">
        <v>25</v>
      </c>
      <c r="H256" s="93" t="s">
        <v>538</v>
      </c>
      <c r="I256" s="93" t="s">
        <v>538</v>
      </c>
      <c r="J256" s="93" t="s">
        <v>538</v>
      </c>
      <c r="K256" s="94"/>
      <c r="M256" s="4"/>
    </row>
    <row r="257" spans="1:13" ht="15.75" x14ac:dyDescent="0.25">
      <c r="A257" s="9" t="s">
        <v>235</v>
      </c>
      <c r="B257" s="29"/>
      <c r="C257" s="81">
        <v>250</v>
      </c>
      <c r="D257" s="93">
        <v>224</v>
      </c>
      <c r="E257" s="93">
        <v>0</v>
      </c>
      <c r="F257" s="93">
        <v>0</v>
      </c>
      <c r="G257" s="93">
        <v>26</v>
      </c>
      <c r="H257" s="93" t="s">
        <v>538</v>
      </c>
      <c r="I257" s="93" t="s">
        <v>538</v>
      </c>
      <c r="J257" s="93" t="s">
        <v>538</v>
      </c>
      <c r="K257" s="94"/>
      <c r="M257" s="4"/>
    </row>
    <row r="258" spans="1:13" ht="31.5" x14ac:dyDescent="0.25">
      <c r="A258" s="9" t="s">
        <v>258</v>
      </c>
      <c r="B258" s="29"/>
      <c r="C258" s="82">
        <v>80</v>
      </c>
      <c r="D258" s="93">
        <v>20</v>
      </c>
      <c r="E258" s="93">
        <v>20</v>
      </c>
      <c r="F258" s="93">
        <v>20</v>
      </c>
      <c r="G258" s="93">
        <v>20</v>
      </c>
      <c r="H258" s="93" t="s">
        <v>538</v>
      </c>
      <c r="I258" s="93" t="s">
        <v>538</v>
      </c>
      <c r="J258" s="93" t="s">
        <v>538</v>
      </c>
      <c r="K258" s="94"/>
      <c r="M258" s="4"/>
    </row>
    <row r="259" spans="1:13" ht="15.75" x14ac:dyDescent="0.25">
      <c r="A259" s="9" t="s">
        <v>194</v>
      </c>
      <c r="B259" s="28"/>
      <c r="C259" s="82">
        <v>40</v>
      </c>
      <c r="D259" s="93">
        <v>10</v>
      </c>
      <c r="E259" s="93">
        <v>10</v>
      </c>
      <c r="F259" s="93">
        <v>10</v>
      </c>
      <c r="G259" s="93">
        <v>10</v>
      </c>
      <c r="H259" s="93" t="s">
        <v>538</v>
      </c>
      <c r="I259" s="93" t="s">
        <v>538</v>
      </c>
      <c r="J259" s="93" t="s">
        <v>538</v>
      </c>
      <c r="K259" s="94"/>
      <c r="M259" s="4"/>
    </row>
    <row r="260" spans="1:13" ht="15.75" x14ac:dyDescent="0.25">
      <c r="A260" s="12" t="s">
        <v>43</v>
      </c>
      <c r="B260" s="36" t="s">
        <v>143</v>
      </c>
      <c r="C260" s="87">
        <f>+C261+C262+C263+C264</f>
        <v>77</v>
      </c>
      <c r="D260" s="87">
        <f t="shared" ref="D260:G260" si="69">+D261+D262+D263+D264</f>
        <v>10</v>
      </c>
      <c r="E260" s="87">
        <f t="shared" si="69"/>
        <v>40</v>
      </c>
      <c r="F260" s="87">
        <f t="shared" si="69"/>
        <v>10</v>
      </c>
      <c r="G260" s="87">
        <f t="shared" si="69"/>
        <v>17</v>
      </c>
      <c r="H260" s="93" t="s">
        <v>538</v>
      </c>
      <c r="I260" s="93" t="s">
        <v>538</v>
      </c>
      <c r="J260" s="93" t="s">
        <v>538</v>
      </c>
      <c r="K260" s="94"/>
      <c r="M260" s="4"/>
    </row>
    <row r="261" spans="1:13" ht="23.25" customHeight="1" x14ac:dyDescent="0.25">
      <c r="A261" s="9" t="s">
        <v>231</v>
      </c>
      <c r="B261" s="29"/>
      <c r="C261" s="81">
        <v>50</v>
      </c>
      <c r="D261" s="93">
        <v>10</v>
      </c>
      <c r="E261" s="93">
        <v>20</v>
      </c>
      <c r="F261" s="93">
        <v>10</v>
      </c>
      <c r="G261" s="93">
        <v>10</v>
      </c>
      <c r="H261" s="93" t="s">
        <v>538</v>
      </c>
      <c r="I261" s="93" t="s">
        <v>538</v>
      </c>
      <c r="J261" s="93" t="s">
        <v>538</v>
      </c>
      <c r="K261" s="94"/>
      <c r="M261" s="4"/>
    </row>
    <row r="262" spans="1:13" ht="23.25" customHeight="1" x14ac:dyDescent="0.25">
      <c r="A262" s="59" t="s">
        <v>351</v>
      </c>
      <c r="B262" s="28"/>
      <c r="C262" s="61">
        <v>7</v>
      </c>
      <c r="D262" s="93">
        <v>0</v>
      </c>
      <c r="E262" s="93">
        <v>0</v>
      </c>
      <c r="F262" s="93">
        <v>0</v>
      </c>
      <c r="G262" s="93">
        <v>7</v>
      </c>
      <c r="H262" s="93" t="s">
        <v>538</v>
      </c>
      <c r="I262" s="93" t="s">
        <v>538</v>
      </c>
      <c r="J262" s="93" t="s">
        <v>538</v>
      </c>
      <c r="K262" s="94"/>
      <c r="M262" s="4"/>
    </row>
    <row r="263" spans="1:13" ht="32.25" customHeight="1" x14ac:dyDescent="0.25">
      <c r="A263" s="33" t="s">
        <v>462</v>
      </c>
      <c r="B263" s="29"/>
      <c r="C263" s="93">
        <v>10</v>
      </c>
      <c r="D263" s="93">
        <v>0</v>
      </c>
      <c r="E263" s="93">
        <v>10</v>
      </c>
      <c r="F263" s="93">
        <v>0</v>
      </c>
      <c r="G263" s="93">
        <v>0</v>
      </c>
      <c r="H263" s="93" t="s">
        <v>538</v>
      </c>
      <c r="I263" s="93" t="s">
        <v>538</v>
      </c>
      <c r="J263" s="93" t="s">
        <v>538</v>
      </c>
      <c r="K263" s="94"/>
      <c r="M263" s="4"/>
    </row>
    <row r="264" spans="1:13" ht="32.25" customHeight="1" x14ac:dyDescent="0.25">
      <c r="A264" s="33" t="s">
        <v>463</v>
      </c>
      <c r="B264" s="31"/>
      <c r="C264" s="62">
        <v>10</v>
      </c>
      <c r="D264" s="62">
        <v>0</v>
      </c>
      <c r="E264" s="62">
        <v>10</v>
      </c>
      <c r="F264" s="62">
        <v>0</v>
      </c>
      <c r="G264" s="62">
        <v>0</v>
      </c>
      <c r="H264" s="93" t="s">
        <v>538</v>
      </c>
      <c r="I264" s="93" t="s">
        <v>538</v>
      </c>
      <c r="J264" s="93" t="s">
        <v>538</v>
      </c>
      <c r="K264" s="94"/>
      <c r="M264" s="4"/>
    </row>
    <row r="265" spans="1:13" ht="15.75" x14ac:dyDescent="0.25">
      <c r="A265" s="15" t="s">
        <v>90</v>
      </c>
      <c r="B265" s="32" t="s">
        <v>89</v>
      </c>
      <c r="C265" s="67">
        <f>+C266+C267+C268+C269+C270</f>
        <v>55032</v>
      </c>
      <c r="D265" s="67">
        <f t="shared" ref="D265:G265" si="70">+D266+D267+D268+D269+D270</f>
        <v>15795</v>
      </c>
      <c r="E265" s="67">
        <f t="shared" si="70"/>
        <v>14919</v>
      </c>
      <c r="F265" s="67">
        <f t="shared" si="70"/>
        <v>12495</v>
      </c>
      <c r="G265" s="67">
        <f t="shared" si="70"/>
        <v>11823</v>
      </c>
      <c r="H265" s="136">
        <v>61000</v>
      </c>
      <c r="I265" s="136">
        <v>61800</v>
      </c>
      <c r="J265" s="136">
        <v>62500</v>
      </c>
      <c r="K265" s="94"/>
      <c r="M265" s="4"/>
    </row>
    <row r="266" spans="1:13" ht="15.75" x14ac:dyDescent="0.25">
      <c r="A266" s="12" t="s">
        <v>10</v>
      </c>
      <c r="B266" s="39" t="s">
        <v>91</v>
      </c>
      <c r="C266" s="77">
        <f>C272+C277+C297+C301</f>
        <v>21570</v>
      </c>
      <c r="D266" s="77">
        <f t="shared" ref="D266:G266" si="71">D272+D277+D297+D301</f>
        <v>5503</v>
      </c>
      <c r="E266" s="77">
        <f t="shared" si="71"/>
        <v>5472</v>
      </c>
      <c r="F266" s="77">
        <f t="shared" si="71"/>
        <v>5500</v>
      </c>
      <c r="G266" s="77">
        <f t="shared" si="71"/>
        <v>5095</v>
      </c>
      <c r="H266" s="93" t="s">
        <v>538</v>
      </c>
      <c r="I266" s="93" t="s">
        <v>538</v>
      </c>
      <c r="J266" s="93" t="s">
        <v>538</v>
      </c>
      <c r="K266" s="94"/>
      <c r="M266" s="4"/>
    </row>
    <row r="267" spans="1:13" ht="15.75" x14ac:dyDescent="0.25">
      <c r="A267" s="12" t="s">
        <v>11</v>
      </c>
      <c r="B267" s="8" t="s">
        <v>92</v>
      </c>
      <c r="C267" s="77">
        <f>+C278+C298+C302+C273</f>
        <v>3838</v>
      </c>
      <c r="D267" s="77">
        <f t="shared" ref="D267:G267" si="72">+D278+D298+D302+D273</f>
        <v>1792</v>
      </c>
      <c r="E267" s="77">
        <f t="shared" si="72"/>
        <v>987</v>
      </c>
      <c r="F267" s="77">
        <f t="shared" si="72"/>
        <v>520</v>
      </c>
      <c r="G267" s="77">
        <f t="shared" si="72"/>
        <v>539</v>
      </c>
      <c r="H267" s="93" t="s">
        <v>538</v>
      </c>
      <c r="I267" s="93" t="s">
        <v>538</v>
      </c>
      <c r="J267" s="93" t="s">
        <v>538</v>
      </c>
      <c r="K267" s="94"/>
      <c r="M267" s="4"/>
    </row>
    <row r="268" spans="1:13" ht="15.75" x14ac:dyDescent="0.25">
      <c r="A268" s="12" t="s">
        <v>13</v>
      </c>
      <c r="B268" s="8" t="s">
        <v>93</v>
      </c>
      <c r="C268" s="77">
        <f>+C279+C292</f>
        <v>29370</v>
      </c>
      <c r="D268" s="77">
        <f t="shared" ref="D268:G268" si="73">+D279+D292</f>
        <v>8415</v>
      </c>
      <c r="E268" s="77">
        <f t="shared" si="73"/>
        <v>8390</v>
      </c>
      <c r="F268" s="77">
        <f t="shared" si="73"/>
        <v>6425</v>
      </c>
      <c r="G268" s="77">
        <f t="shared" si="73"/>
        <v>6140</v>
      </c>
      <c r="H268" s="93" t="s">
        <v>538</v>
      </c>
      <c r="I268" s="93" t="s">
        <v>538</v>
      </c>
      <c r="J268" s="93" t="s">
        <v>538</v>
      </c>
      <c r="K268" s="94"/>
      <c r="M268" s="4"/>
    </row>
    <row r="269" spans="1:13" ht="15.75" x14ac:dyDescent="0.25">
      <c r="A269" s="15" t="s">
        <v>183</v>
      </c>
      <c r="B269" s="32" t="s">
        <v>184</v>
      </c>
      <c r="C269" s="77">
        <f>C285</f>
        <v>199</v>
      </c>
      <c r="D269" s="77">
        <f t="shared" ref="D269:G269" si="74">D285</f>
        <v>50</v>
      </c>
      <c r="E269" s="77">
        <f t="shared" si="74"/>
        <v>50</v>
      </c>
      <c r="F269" s="77">
        <f t="shared" si="74"/>
        <v>50</v>
      </c>
      <c r="G269" s="77">
        <f t="shared" si="74"/>
        <v>49</v>
      </c>
      <c r="H269" s="93" t="s">
        <v>538</v>
      </c>
      <c r="I269" s="93" t="s">
        <v>538</v>
      </c>
      <c r="J269" s="93" t="s">
        <v>538</v>
      </c>
      <c r="K269" s="94"/>
      <c r="M269" s="4"/>
    </row>
    <row r="270" spans="1:13" ht="15.75" x14ac:dyDescent="0.25">
      <c r="A270" s="12" t="s">
        <v>12</v>
      </c>
      <c r="B270" s="8" t="s">
        <v>128</v>
      </c>
      <c r="C270" s="77">
        <f>+C274+C299+C303</f>
        <v>55</v>
      </c>
      <c r="D270" s="77">
        <f t="shared" ref="D270:G270" si="75">+D274+D299+D303</f>
        <v>35</v>
      </c>
      <c r="E270" s="77">
        <f t="shared" si="75"/>
        <v>20</v>
      </c>
      <c r="F270" s="77">
        <f t="shared" si="75"/>
        <v>0</v>
      </c>
      <c r="G270" s="77">
        <f t="shared" si="75"/>
        <v>0</v>
      </c>
      <c r="H270" s="93" t="s">
        <v>538</v>
      </c>
      <c r="I270" s="93" t="s">
        <v>538</v>
      </c>
      <c r="J270" s="93" t="s">
        <v>538</v>
      </c>
      <c r="K270" s="94"/>
      <c r="M270" s="4"/>
    </row>
    <row r="271" spans="1:13" ht="15.75" x14ac:dyDescent="0.25">
      <c r="A271" s="12" t="s">
        <v>191</v>
      </c>
      <c r="B271" s="8" t="s">
        <v>94</v>
      </c>
      <c r="C271" s="77">
        <f>+C272+C273+C274</f>
        <v>3470</v>
      </c>
      <c r="D271" s="77">
        <f t="shared" ref="D271:G271" si="76">+D272+D273+D274</f>
        <v>1123</v>
      </c>
      <c r="E271" s="77">
        <f t="shared" si="76"/>
        <v>797</v>
      </c>
      <c r="F271" s="77">
        <f t="shared" si="76"/>
        <v>800</v>
      </c>
      <c r="G271" s="77">
        <f t="shared" si="76"/>
        <v>750</v>
      </c>
      <c r="H271" s="93" t="s">
        <v>538</v>
      </c>
      <c r="I271" s="93" t="s">
        <v>538</v>
      </c>
      <c r="J271" s="93" t="s">
        <v>538</v>
      </c>
      <c r="K271" s="94"/>
      <c r="M271" s="4"/>
    </row>
    <row r="272" spans="1:13" ht="15.75" x14ac:dyDescent="0.25">
      <c r="A272" s="7" t="s">
        <v>1</v>
      </c>
      <c r="B272" s="27"/>
      <c r="C272" s="81">
        <v>2350</v>
      </c>
      <c r="D272" s="93">
        <v>600</v>
      </c>
      <c r="E272" s="93">
        <v>600</v>
      </c>
      <c r="F272" s="93">
        <v>600</v>
      </c>
      <c r="G272" s="93">
        <v>550</v>
      </c>
      <c r="H272" s="93" t="s">
        <v>538</v>
      </c>
      <c r="I272" s="93" t="s">
        <v>538</v>
      </c>
      <c r="J272" s="93" t="s">
        <v>538</v>
      </c>
      <c r="K272" s="94"/>
      <c r="M272" s="4"/>
    </row>
    <row r="273" spans="1:13" ht="15.75" x14ac:dyDescent="0.25">
      <c r="A273" s="7" t="s">
        <v>53</v>
      </c>
      <c r="B273" s="27"/>
      <c r="C273" s="81">
        <v>1100</v>
      </c>
      <c r="D273" s="93">
        <v>523</v>
      </c>
      <c r="E273" s="93">
        <v>177</v>
      </c>
      <c r="F273" s="93">
        <v>200</v>
      </c>
      <c r="G273" s="93">
        <v>200</v>
      </c>
      <c r="H273" s="93" t="s">
        <v>538</v>
      </c>
      <c r="I273" s="93" t="s">
        <v>538</v>
      </c>
      <c r="J273" s="93" t="s">
        <v>538</v>
      </c>
      <c r="K273" s="94"/>
      <c r="M273" s="4"/>
    </row>
    <row r="274" spans="1:13" ht="15.75" x14ac:dyDescent="0.25">
      <c r="A274" s="7" t="s">
        <v>12</v>
      </c>
      <c r="B274" s="27"/>
      <c r="C274" s="81">
        <v>20</v>
      </c>
      <c r="D274" s="93">
        <v>0</v>
      </c>
      <c r="E274" s="93">
        <v>20</v>
      </c>
      <c r="F274" s="93">
        <v>0</v>
      </c>
      <c r="G274" s="93">
        <v>0</v>
      </c>
      <c r="H274" s="93" t="s">
        <v>538</v>
      </c>
      <c r="I274" s="93" t="s">
        <v>538</v>
      </c>
      <c r="J274" s="93" t="s">
        <v>538</v>
      </c>
      <c r="K274" s="94"/>
      <c r="M274" s="4"/>
    </row>
    <row r="275" spans="1:13" ht="15.75" x14ac:dyDescent="0.25">
      <c r="A275" s="12" t="s">
        <v>47</v>
      </c>
      <c r="B275" s="8" t="s">
        <v>95</v>
      </c>
      <c r="C275" s="77">
        <f>+C277+C278+C279+C280</f>
        <v>41999</v>
      </c>
      <c r="D275" s="77">
        <f t="shared" ref="D275:G275" si="77">+D277+D278+D279+D280</f>
        <v>11632</v>
      </c>
      <c r="E275" s="77">
        <f t="shared" si="77"/>
        <v>11612</v>
      </c>
      <c r="F275" s="77">
        <f t="shared" si="77"/>
        <v>9610</v>
      </c>
      <c r="G275" s="77">
        <f t="shared" si="77"/>
        <v>9145</v>
      </c>
      <c r="H275" s="93" t="s">
        <v>538</v>
      </c>
      <c r="I275" s="93" t="s">
        <v>538</v>
      </c>
      <c r="J275" s="93" t="s">
        <v>538</v>
      </c>
      <c r="K275" s="94"/>
      <c r="M275" s="4"/>
    </row>
    <row r="276" spans="1:13" ht="15.75" x14ac:dyDescent="0.25">
      <c r="A276" s="12" t="s">
        <v>195</v>
      </c>
      <c r="B276" s="27"/>
      <c r="C276" s="81"/>
      <c r="D276" s="13"/>
      <c r="E276" s="93"/>
      <c r="F276" s="93"/>
      <c r="G276" s="93"/>
      <c r="H276" s="93" t="s">
        <v>538</v>
      </c>
      <c r="I276" s="93" t="s">
        <v>538</v>
      </c>
      <c r="J276" s="93" t="s">
        <v>538</v>
      </c>
      <c r="K276" s="94"/>
      <c r="M276" s="4"/>
    </row>
    <row r="277" spans="1:13" ht="15.75" x14ac:dyDescent="0.25">
      <c r="A277" s="7" t="s">
        <v>1</v>
      </c>
      <c r="B277" s="27"/>
      <c r="C277" s="81">
        <f>+C282+C287+C290</f>
        <v>12421</v>
      </c>
      <c r="D277" s="81">
        <f t="shared" ref="D277:G277" si="78">+D282+D287+D290</f>
        <v>3172</v>
      </c>
      <c r="E277" s="81">
        <f t="shared" si="78"/>
        <v>3172</v>
      </c>
      <c r="F277" s="81">
        <f t="shared" si="78"/>
        <v>3170</v>
      </c>
      <c r="G277" s="81">
        <f t="shared" si="78"/>
        <v>2907</v>
      </c>
      <c r="H277" s="93" t="s">
        <v>538</v>
      </c>
      <c r="I277" s="93" t="s">
        <v>538</v>
      </c>
      <c r="J277" s="93" t="s">
        <v>538</v>
      </c>
      <c r="K277" s="94"/>
      <c r="M277" s="4"/>
    </row>
    <row r="278" spans="1:13" ht="15.75" x14ac:dyDescent="0.25">
      <c r="A278" s="7" t="s">
        <v>53</v>
      </c>
      <c r="B278" s="27"/>
      <c r="C278" s="81">
        <f>+C283+C288+C291</f>
        <v>419</v>
      </c>
      <c r="D278" s="81">
        <f t="shared" ref="D278:G278" si="79">+D283+D288+D291</f>
        <v>110</v>
      </c>
      <c r="E278" s="81">
        <f t="shared" si="79"/>
        <v>90</v>
      </c>
      <c r="F278" s="81">
        <f t="shared" si="79"/>
        <v>90</v>
      </c>
      <c r="G278" s="81">
        <f t="shared" si="79"/>
        <v>129</v>
      </c>
      <c r="H278" s="93" t="s">
        <v>538</v>
      </c>
      <c r="I278" s="93" t="s">
        <v>538</v>
      </c>
      <c r="J278" s="93" t="s">
        <v>538</v>
      </c>
      <c r="K278" s="94"/>
      <c r="M278" s="4"/>
    </row>
    <row r="279" spans="1:13" ht="15.75" x14ac:dyDescent="0.25">
      <c r="A279" s="7" t="s">
        <v>13</v>
      </c>
      <c r="B279" s="27"/>
      <c r="C279" s="81">
        <f>C284</f>
        <v>28960</v>
      </c>
      <c r="D279" s="81">
        <f t="shared" ref="D279:G279" si="80">D284</f>
        <v>8300</v>
      </c>
      <c r="E279" s="81">
        <f t="shared" si="80"/>
        <v>8300</v>
      </c>
      <c r="F279" s="81">
        <f t="shared" si="80"/>
        <v>6300</v>
      </c>
      <c r="G279" s="81">
        <f t="shared" si="80"/>
        <v>6060</v>
      </c>
      <c r="H279" s="93" t="s">
        <v>538</v>
      </c>
      <c r="I279" s="93" t="s">
        <v>538</v>
      </c>
      <c r="J279" s="93" t="s">
        <v>538</v>
      </c>
      <c r="K279" s="94"/>
      <c r="L279" s="4"/>
      <c r="M279" s="4"/>
    </row>
    <row r="280" spans="1:13" ht="15.75" x14ac:dyDescent="0.25">
      <c r="A280" s="19" t="s">
        <v>183</v>
      </c>
      <c r="B280" s="27"/>
      <c r="C280" s="81">
        <f>C285</f>
        <v>199</v>
      </c>
      <c r="D280" s="81">
        <f t="shared" ref="D280:G280" si="81">D285</f>
        <v>50</v>
      </c>
      <c r="E280" s="81">
        <f t="shared" si="81"/>
        <v>50</v>
      </c>
      <c r="F280" s="81">
        <f t="shared" si="81"/>
        <v>50</v>
      </c>
      <c r="G280" s="81">
        <f t="shared" si="81"/>
        <v>49</v>
      </c>
      <c r="H280" s="93" t="s">
        <v>538</v>
      </c>
      <c r="I280" s="93" t="s">
        <v>538</v>
      </c>
      <c r="J280" s="93" t="s">
        <v>538</v>
      </c>
      <c r="K280" s="94"/>
      <c r="L280" s="4"/>
      <c r="M280" s="4"/>
    </row>
    <row r="281" spans="1:13" ht="15.75" x14ac:dyDescent="0.25">
      <c r="A281" s="12" t="s">
        <v>150</v>
      </c>
      <c r="B281" s="8" t="s">
        <v>151</v>
      </c>
      <c r="C281" s="77">
        <f>C282+C283+C284+C285</f>
        <v>40242</v>
      </c>
      <c r="D281" s="77">
        <f t="shared" ref="D281:G281" si="82">D282+D283+D284+D285</f>
        <v>11190</v>
      </c>
      <c r="E281" s="77">
        <f t="shared" si="82"/>
        <v>11170</v>
      </c>
      <c r="F281" s="77">
        <f t="shared" si="82"/>
        <v>9170</v>
      </c>
      <c r="G281" s="77">
        <f t="shared" si="82"/>
        <v>8712</v>
      </c>
      <c r="H281" s="93" t="s">
        <v>538</v>
      </c>
      <c r="I281" s="93" t="s">
        <v>538</v>
      </c>
      <c r="J281" s="93" t="s">
        <v>538</v>
      </c>
      <c r="K281" s="94"/>
      <c r="M281" s="4"/>
    </row>
    <row r="282" spans="1:13" ht="15.75" x14ac:dyDescent="0.25">
      <c r="A282" s="7" t="s">
        <v>42</v>
      </c>
      <c r="B282" s="27"/>
      <c r="C282" s="81">
        <v>10947</v>
      </c>
      <c r="D282" s="93">
        <v>2800</v>
      </c>
      <c r="E282" s="93">
        <v>2800</v>
      </c>
      <c r="F282" s="93">
        <v>2800</v>
      </c>
      <c r="G282" s="93">
        <v>2547</v>
      </c>
      <c r="H282" s="93" t="s">
        <v>538</v>
      </c>
      <c r="I282" s="93" t="s">
        <v>538</v>
      </c>
      <c r="J282" s="93" t="s">
        <v>538</v>
      </c>
      <c r="K282" s="94"/>
      <c r="M282" s="4"/>
    </row>
    <row r="283" spans="1:13" ht="15.75" x14ac:dyDescent="0.25">
      <c r="A283" s="7" t="s">
        <v>53</v>
      </c>
      <c r="B283" s="27"/>
      <c r="C283" s="81">
        <v>136</v>
      </c>
      <c r="D283" s="93">
        <v>40</v>
      </c>
      <c r="E283" s="93">
        <v>20</v>
      </c>
      <c r="F283" s="93">
        <v>20</v>
      </c>
      <c r="G283" s="93">
        <v>56</v>
      </c>
      <c r="H283" s="93" t="s">
        <v>538</v>
      </c>
      <c r="I283" s="93" t="s">
        <v>538</v>
      </c>
      <c r="J283" s="93" t="s">
        <v>538</v>
      </c>
      <c r="K283" s="94"/>
      <c r="M283" s="4"/>
    </row>
    <row r="284" spans="1:13" ht="15.75" x14ac:dyDescent="0.25">
      <c r="A284" s="7" t="s">
        <v>13</v>
      </c>
      <c r="B284" s="27"/>
      <c r="C284" s="81">
        <v>28960</v>
      </c>
      <c r="D284" s="93">
        <v>8300</v>
      </c>
      <c r="E284" s="93">
        <v>8300</v>
      </c>
      <c r="F284" s="93">
        <v>6300</v>
      </c>
      <c r="G284" s="93">
        <v>6060</v>
      </c>
      <c r="H284" s="93" t="s">
        <v>538</v>
      </c>
      <c r="I284" s="93" t="s">
        <v>538</v>
      </c>
      <c r="J284" s="93" t="s">
        <v>538</v>
      </c>
      <c r="K284" s="94"/>
      <c r="M284" s="4"/>
    </row>
    <row r="285" spans="1:13" ht="15.75" x14ac:dyDescent="0.25">
      <c r="A285" s="19" t="s">
        <v>183</v>
      </c>
      <c r="B285" s="27"/>
      <c r="C285" s="81">
        <v>199</v>
      </c>
      <c r="D285" s="93">
        <v>50</v>
      </c>
      <c r="E285" s="93">
        <v>50</v>
      </c>
      <c r="F285" s="93">
        <v>50</v>
      </c>
      <c r="G285" s="93">
        <v>49</v>
      </c>
      <c r="H285" s="93" t="s">
        <v>538</v>
      </c>
      <c r="I285" s="93" t="s">
        <v>538</v>
      </c>
      <c r="J285" s="93" t="s">
        <v>538</v>
      </c>
      <c r="K285" s="94"/>
      <c r="M285" s="4"/>
    </row>
    <row r="286" spans="1:13" ht="15.75" x14ac:dyDescent="0.25">
      <c r="A286" s="12" t="s">
        <v>288</v>
      </c>
      <c r="B286" s="8" t="s">
        <v>289</v>
      </c>
      <c r="C286" s="77">
        <f>+C287+C288</f>
        <v>976</v>
      </c>
      <c r="D286" s="77">
        <f t="shared" ref="D286:G286" si="83">+D287+D288</f>
        <v>245</v>
      </c>
      <c r="E286" s="77">
        <f t="shared" si="83"/>
        <v>245</v>
      </c>
      <c r="F286" s="77">
        <f t="shared" si="83"/>
        <v>246</v>
      </c>
      <c r="G286" s="77">
        <f t="shared" si="83"/>
        <v>240</v>
      </c>
      <c r="H286" s="93" t="s">
        <v>538</v>
      </c>
      <c r="I286" s="93" t="s">
        <v>538</v>
      </c>
      <c r="J286" s="93" t="s">
        <v>538</v>
      </c>
      <c r="K286" s="94"/>
      <c r="M286" s="4"/>
    </row>
    <row r="287" spans="1:13" ht="15.75" x14ac:dyDescent="0.25">
      <c r="A287" s="7" t="s">
        <v>1</v>
      </c>
      <c r="B287" s="27"/>
      <c r="C287" s="81">
        <v>870</v>
      </c>
      <c r="D287" s="93">
        <v>220</v>
      </c>
      <c r="E287" s="93">
        <v>220</v>
      </c>
      <c r="F287" s="93">
        <v>220</v>
      </c>
      <c r="G287" s="93">
        <v>210</v>
      </c>
      <c r="H287" s="93" t="s">
        <v>538</v>
      </c>
      <c r="I287" s="93" t="s">
        <v>538</v>
      </c>
      <c r="J287" s="93" t="s">
        <v>538</v>
      </c>
      <c r="K287" s="94"/>
      <c r="M287" s="4"/>
    </row>
    <row r="288" spans="1:13" ht="15.75" x14ac:dyDescent="0.25">
      <c r="A288" s="7" t="s">
        <v>53</v>
      </c>
      <c r="B288" s="27"/>
      <c r="C288" s="81">
        <v>106</v>
      </c>
      <c r="D288" s="93">
        <v>25</v>
      </c>
      <c r="E288" s="93">
        <v>25</v>
      </c>
      <c r="F288" s="93">
        <v>26</v>
      </c>
      <c r="G288" s="93">
        <v>30</v>
      </c>
      <c r="H288" s="93" t="s">
        <v>538</v>
      </c>
      <c r="I288" s="93" t="s">
        <v>538</v>
      </c>
      <c r="J288" s="93" t="s">
        <v>538</v>
      </c>
      <c r="K288" s="94"/>
      <c r="M288" s="4"/>
    </row>
    <row r="289" spans="1:13" ht="15.75" x14ac:dyDescent="0.25">
      <c r="A289" s="12" t="s">
        <v>290</v>
      </c>
      <c r="B289" s="27"/>
      <c r="C289" s="77">
        <f>+C290+C291</f>
        <v>781</v>
      </c>
      <c r="D289" s="77">
        <f t="shared" ref="D289:G289" si="84">+D290+D291</f>
        <v>197</v>
      </c>
      <c r="E289" s="77">
        <f t="shared" si="84"/>
        <v>197</v>
      </c>
      <c r="F289" s="77">
        <f t="shared" si="84"/>
        <v>194</v>
      </c>
      <c r="G289" s="77">
        <f t="shared" si="84"/>
        <v>193</v>
      </c>
      <c r="H289" s="93" t="s">
        <v>538</v>
      </c>
      <c r="I289" s="93" t="s">
        <v>538</v>
      </c>
      <c r="J289" s="93" t="s">
        <v>538</v>
      </c>
      <c r="K289" s="94"/>
      <c r="M289" s="4"/>
    </row>
    <row r="290" spans="1:13" ht="15.75" x14ac:dyDescent="0.25">
      <c r="A290" s="7" t="s">
        <v>1</v>
      </c>
      <c r="B290" s="27"/>
      <c r="C290" s="81">
        <v>604</v>
      </c>
      <c r="D290" s="93">
        <v>152</v>
      </c>
      <c r="E290" s="93">
        <v>152</v>
      </c>
      <c r="F290" s="93">
        <v>150</v>
      </c>
      <c r="G290" s="93">
        <v>150</v>
      </c>
      <c r="H290" s="93" t="s">
        <v>538</v>
      </c>
      <c r="I290" s="93" t="s">
        <v>538</v>
      </c>
      <c r="J290" s="93" t="s">
        <v>538</v>
      </c>
      <c r="K290" s="94"/>
      <c r="M290" s="4"/>
    </row>
    <row r="291" spans="1:13" ht="15.75" x14ac:dyDescent="0.25">
      <c r="A291" s="7" t="s">
        <v>53</v>
      </c>
      <c r="B291" s="27"/>
      <c r="C291" s="81">
        <v>177</v>
      </c>
      <c r="D291" s="93">
        <v>45</v>
      </c>
      <c r="E291" s="93">
        <v>45</v>
      </c>
      <c r="F291" s="93">
        <v>44</v>
      </c>
      <c r="G291" s="93">
        <v>43</v>
      </c>
      <c r="H291" s="93" t="s">
        <v>538</v>
      </c>
      <c r="I291" s="93" t="s">
        <v>538</v>
      </c>
      <c r="J291" s="93" t="s">
        <v>538</v>
      </c>
      <c r="K291" s="94"/>
      <c r="M291" s="4"/>
    </row>
    <row r="292" spans="1:13" ht="15.75" x14ac:dyDescent="0.25">
      <c r="A292" s="12" t="s">
        <v>97</v>
      </c>
      <c r="B292" s="8" t="s">
        <v>96</v>
      </c>
      <c r="C292" s="77">
        <f>+C293+C294+C295</f>
        <v>410</v>
      </c>
      <c r="D292" s="77">
        <f t="shared" ref="D292:G292" si="85">+D293+D294+D295</f>
        <v>115</v>
      </c>
      <c r="E292" s="77">
        <f t="shared" si="85"/>
        <v>90</v>
      </c>
      <c r="F292" s="77">
        <f t="shared" si="85"/>
        <v>125</v>
      </c>
      <c r="G292" s="77">
        <f t="shared" si="85"/>
        <v>80</v>
      </c>
      <c r="H292" s="93" t="s">
        <v>538</v>
      </c>
      <c r="I292" s="93" t="s">
        <v>538</v>
      </c>
      <c r="J292" s="93" t="s">
        <v>538</v>
      </c>
      <c r="K292" s="94"/>
      <c r="M292" s="4"/>
    </row>
    <row r="293" spans="1:13" ht="15.75" x14ac:dyDescent="0.25">
      <c r="A293" s="7" t="s">
        <v>253</v>
      </c>
      <c r="B293" s="27"/>
      <c r="C293" s="81">
        <v>160</v>
      </c>
      <c r="D293" s="93">
        <v>50</v>
      </c>
      <c r="E293" s="93">
        <v>30</v>
      </c>
      <c r="F293" s="93">
        <v>60</v>
      </c>
      <c r="G293" s="93">
        <v>20</v>
      </c>
      <c r="H293" s="93" t="s">
        <v>538</v>
      </c>
      <c r="I293" s="93" t="s">
        <v>538</v>
      </c>
      <c r="J293" s="93" t="s">
        <v>538</v>
      </c>
      <c r="K293" s="94"/>
      <c r="M293" s="4"/>
    </row>
    <row r="294" spans="1:13" ht="15.75" x14ac:dyDescent="0.25">
      <c r="A294" s="7" t="s">
        <v>254</v>
      </c>
      <c r="B294" s="27"/>
      <c r="C294" s="81">
        <v>50</v>
      </c>
      <c r="D294" s="93">
        <v>15</v>
      </c>
      <c r="E294" s="93">
        <v>10</v>
      </c>
      <c r="F294" s="93">
        <v>15</v>
      </c>
      <c r="G294" s="93">
        <v>10</v>
      </c>
      <c r="H294" s="93" t="s">
        <v>538</v>
      </c>
      <c r="I294" s="93" t="s">
        <v>538</v>
      </c>
      <c r="J294" s="93" t="s">
        <v>538</v>
      </c>
      <c r="K294" s="94"/>
      <c r="M294" s="4"/>
    </row>
    <row r="295" spans="1:13" ht="15.75" x14ac:dyDescent="0.25">
      <c r="A295" s="7" t="s">
        <v>14</v>
      </c>
      <c r="B295" s="27"/>
      <c r="C295" s="81">
        <v>200</v>
      </c>
      <c r="D295" s="93">
        <v>50</v>
      </c>
      <c r="E295" s="93">
        <v>50</v>
      </c>
      <c r="F295" s="93">
        <v>50</v>
      </c>
      <c r="G295" s="93">
        <v>50</v>
      </c>
      <c r="H295" s="93" t="s">
        <v>538</v>
      </c>
      <c r="I295" s="93" t="s">
        <v>538</v>
      </c>
      <c r="J295" s="93" t="s">
        <v>538</v>
      </c>
      <c r="K295" s="94"/>
      <c r="M295" s="4"/>
    </row>
    <row r="296" spans="1:13" ht="15.75" x14ac:dyDescent="0.25">
      <c r="A296" s="12" t="s">
        <v>15</v>
      </c>
      <c r="B296" s="8" t="s">
        <v>98</v>
      </c>
      <c r="C296" s="77">
        <f>+C297+C298+C299</f>
        <v>2457</v>
      </c>
      <c r="D296" s="77">
        <f t="shared" ref="D296:G296" si="86">+D297+D298+D299</f>
        <v>867</v>
      </c>
      <c r="E296" s="77">
        <f t="shared" si="86"/>
        <v>730</v>
      </c>
      <c r="F296" s="77">
        <f t="shared" si="86"/>
        <v>450</v>
      </c>
      <c r="G296" s="77">
        <f t="shared" si="86"/>
        <v>410</v>
      </c>
      <c r="H296" s="93" t="s">
        <v>538</v>
      </c>
      <c r="I296" s="93" t="s">
        <v>538</v>
      </c>
      <c r="J296" s="93" t="s">
        <v>538</v>
      </c>
      <c r="K296" s="94"/>
      <c r="M296" s="4"/>
    </row>
    <row r="297" spans="1:13" ht="15.75" x14ac:dyDescent="0.25">
      <c r="A297" s="7" t="s">
        <v>1</v>
      </c>
      <c r="B297" s="27"/>
      <c r="C297" s="81">
        <v>940</v>
      </c>
      <c r="D297" s="93">
        <v>250</v>
      </c>
      <c r="E297" s="93">
        <v>230</v>
      </c>
      <c r="F297" s="93">
        <v>250</v>
      </c>
      <c r="G297" s="93">
        <v>210</v>
      </c>
      <c r="H297" s="93" t="s">
        <v>538</v>
      </c>
      <c r="I297" s="93" t="s">
        <v>538</v>
      </c>
      <c r="J297" s="93" t="s">
        <v>538</v>
      </c>
      <c r="K297" s="94"/>
      <c r="M297" s="4"/>
    </row>
    <row r="298" spans="1:13" ht="15.75" x14ac:dyDescent="0.25">
      <c r="A298" s="7" t="s">
        <v>53</v>
      </c>
      <c r="B298" s="27"/>
      <c r="C298" s="81">
        <v>1500</v>
      </c>
      <c r="D298" s="93">
        <v>600</v>
      </c>
      <c r="E298" s="93">
        <v>500</v>
      </c>
      <c r="F298" s="93">
        <v>200</v>
      </c>
      <c r="G298" s="93">
        <v>200</v>
      </c>
      <c r="H298" s="93" t="s">
        <v>538</v>
      </c>
      <c r="I298" s="93" t="s">
        <v>538</v>
      </c>
      <c r="J298" s="93" t="s">
        <v>538</v>
      </c>
      <c r="K298" s="94"/>
      <c r="M298" s="4"/>
    </row>
    <row r="299" spans="1:13" ht="15.75" x14ac:dyDescent="0.25">
      <c r="A299" s="7" t="s">
        <v>171</v>
      </c>
      <c r="B299" s="27"/>
      <c r="C299" s="81">
        <v>17</v>
      </c>
      <c r="D299" s="93">
        <v>17</v>
      </c>
      <c r="E299" s="93">
        <v>0</v>
      </c>
      <c r="F299" s="93">
        <v>0</v>
      </c>
      <c r="G299" s="93">
        <v>0</v>
      </c>
      <c r="H299" s="93" t="s">
        <v>538</v>
      </c>
      <c r="I299" s="93" t="s">
        <v>538</v>
      </c>
      <c r="J299" s="93" t="s">
        <v>538</v>
      </c>
      <c r="K299" s="94"/>
      <c r="M299" s="4"/>
    </row>
    <row r="300" spans="1:13" ht="15.75" x14ac:dyDescent="0.25">
      <c r="A300" s="12" t="s">
        <v>155</v>
      </c>
      <c r="B300" s="8" t="s">
        <v>99</v>
      </c>
      <c r="C300" s="77">
        <f>+C301+C302+C303</f>
        <v>6696</v>
      </c>
      <c r="D300" s="77">
        <f t="shared" ref="D300:G300" si="87">+D301+D302+D303</f>
        <v>2058</v>
      </c>
      <c r="E300" s="77">
        <f t="shared" si="87"/>
        <v>1690</v>
      </c>
      <c r="F300" s="77">
        <f t="shared" si="87"/>
        <v>1510</v>
      </c>
      <c r="G300" s="77">
        <f t="shared" si="87"/>
        <v>1438</v>
      </c>
      <c r="H300" s="93" t="s">
        <v>538</v>
      </c>
      <c r="I300" s="93" t="s">
        <v>538</v>
      </c>
      <c r="J300" s="93" t="s">
        <v>538</v>
      </c>
      <c r="K300" s="94"/>
      <c r="M300" s="4"/>
    </row>
    <row r="301" spans="1:13" ht="15.75" x14ac:dyDescent="0.25">
      <c r="A301" s="7" t="s">
        <v>1</v>
      </c>
      <c r="B301" s="27"/>
      <c r="C301" s="81">
        <f>+C305+C309+C312+C316</f>
        <v>5859</v>
      </c>
      <c r="D301" s="81">
        <f t="shared" ref="D301:G301" si="88">+D305+D309+D312+D316</f>
        <v>1481</v>
      </c>
      <c r="E301" s="81">
        <f t="shared" si="88"/>
        <v>1470</v>
      </c>
      <c r="F301" s="81">
        <f t="shared" si="88"/>
        <v>1480</v>
      </c>
      <c r="G301" s="81">
        <f t="shared" si="88"/>
        <v>1428</v>
      </c>
      <c r="H301" s="93" t="s">
        <v>538</v>
      </c>
      <c r="I301" s="93" t="s">
        <v>538</v>
      </c>
      <c r="J301" s="93" t="s">
        <v>538</v>
      </c>
      <c r="K301" s="94"/>
      <c r="M301" s="4"/>
    </row>
    <row r="302" spans="1:13" ht="15.75" x14ac:dyDescent="0.25">
      <c r="A302" s="7" t="s">
        <v>53</v>
      </c>
      <c r="B302" s="27"/>
      <c r="C302" s="81">
        <f>+C306+C310+C313+C317</f>
        <v>819</v>
      </c>
      <c r="D302" s="81">
        <f t="shared" ref="D302:G302" si="89">+D306+D310+D313+D317</f>
        <v>559</v>
      </c>
      <c r="E302" s="81">
        <f t="shared" si="89"/>
        <v>220</v>
      </c>
      <c r="F302" s="81">
        <f t="shared" si="89"/>
        <v>30</v>
      </c>
      <c r="G302" s="81">
        <f t="shared" si="89"/>
        <v>10</v>
      </c>
      <c r="H302" s="93" t="s">
        <v>538</v>
      </c>
      <c r="I302" s="93" t="s">
        <v>538</v>
      </c>
      <c r="J302" s="93" t="s">
        <v>538</v>
      </c>
      <c r="K302" s="94"/>
      <c r="M302" s="4"/>
    </row>
    <row r="303" spans="1:13" ht="15.75" x14ac:dyDescent="0.25">
      <c r="A303" s="7" t="s">
        <v>171</v>
      </c>
      <c r="B303" s="27"/>
      <c r="C303" s="81">
        <f>+C314+C307</f>
        <v>18</v>
      </c>
      <c r="D303" s="81">
        <f t="shared" ref="D303:G303" si="90">+D314+D307</f>
        <v>18</v>
      </c>
      <c r="E303" s="81">
        <f t="shared" si="90"/>
        <v>0</v>
      </c>
      <c r="F303" s="81">
        <f t="shared" si="90"/>
        <v>0</v>
      </c>
      <c r="G303" s="81">
        <f t="shared" si="90"/>
        <v>0</v>
      </c>
      <c r="H303" s="93" t="s">
        <v>538</v>
      </c>
      <c r="I303" s="93" t="s">
        <v>538</v>
      </c>
      <c r="J303" s="93" t="s">
        <v>538</v>
      </c>
      <c r="K303" s="94"/>
      <c r="M303" s="4"/>
    </row>
    <row r="304" spans="1:13" ht="15.75" x14ac:dyDescent="0.25">
      <c r="A304" s="12" t="s">
        <v>152</v>
      </c>
      <c r="B304" s="8" t="s">
        <v>440</v>
      </c>
      <c r="C304" s="77">
        <f>+C305+C306+C307</f>
        <v>4988</v>
      </c>
      <c r="D304" s="77">
        <f t="shared" ref="D304:G304" si="91">+D305+D306+D307</f>
        <v>1330</v>
      </c>
      <c r="E304" s="77">
        <f t="shared" si="91"/>
        <v>1300</v>
      </c>
      <c r="F304" s="77">
        <f t="shared" si="91"/>
        <v>1200</v>
      </c>
      <c r="G304" s="77">
        <f t="shared" si="91"/>
        <v>1158</v>
      </c>
      <c r="H304" s="93" t="s">
        <v>538</v>
      </c>
      <c r="I304" s="93" t="s">
        <v>538</v>
      </c>
      <c r="J304" s="93" t="s">
        <v>538</v>
      </c>
      <c r="K304" s="94"/>
      <c r="M304" s="4"/>
    </row>
    <row r="305" spans="1:13" ht="15.75" x14ac:dyDescent="0.25">
      <c r="A305" s="7" t="s">
        <v>1</v>
      </c>
      <c r="B305" s="27"/>
      <c r="C305" s="81">
        <v>4758</v>
      </c>
      <c r="D305" s="93">
        <v>1200</v>
      </c>
      <c r="E305" s="93">
        <v>1200</v>
      </c>
      <c r="F305" s="93">
        <v>1200</v>
      </c>
      <c r="G305" s="93">
        <v>1158</v>
      </c>
      <c r="H305" s="93" t="s">
        <v>538</v>
      </c>
      <c r="I305" s="93" t="s">
        <v>538</v>
      </c>
      <c r="J305" s="93" t="s">
        <v>538</v>
      </c>
      <c r="K305" s="94"/>
      <c r="M305" s="4"/>
    </row>
    <row r="306" spans="1:13" ht="15.75" x14ac:dyDescent="0.25">
      <c r="A306" s="7" t="s">
        <v>53</v>
      </c>
      <c r="B306" s="27"/>
      <c r="C306" s="81">
        <v>220</v>
      </c>
      <c r="D306" s="93">
        <v>120</v>
      </c>
      <c r="E306" s="93">
        <v>100</v>
      </c>
      <c r="F306" s="93">
        <v>0</v>
      </c>
      <c r="G306" s="93">
        <v>0</v>
      </c>
      <c r="H306" s="93" t="s">
        <v>538</v>
      </c>
      <c r="I306" s="93" t="s">
        <v>538</v>
      </c>
      <c r="J306" s="93" t="s">
        <v>538</v>
      </c>
      <c r="K306" s="94"/>
      <c r="M306" s="4"/>
    </row>
    <row r="307" spans="1:13" ht="15.75" x14ac:dyDescent="0.25">
      <c r="A307" s="7" t="s">
        <v>171</v>
      </c>
      <c r="B307" s="34"/>
      <c r="C307" s="62">
        <v>10</v>
      </c>
      <c r="D307" s="93">
        <v>10</v>
      </c>
      <c r="E307" s="93">
        <v>0</v>
      </c>
      <c r="F307" s="93">
        <v>0</v>
      </c>
      <c r="G307" s="93">
        <v>0</v>
      </c>
      <c r="H307" s="93" t="s">
        <v>538</v>
      </c>
      <c r="I307" s="93" t="s">
        <v>538</v>
      </c>
      <c r="J307" s="93" t="s">
        <v>538</v>
      </c>
      <c r="K307" s="94"/>
      <c r="M307" s="4"/>
    </row>
    <row r="308" spans="1:13" ht="15.75" x14ac:dyDescent="0.25">
      <c r="A308" s="15" t="s">
        <v>153</v>
      </c>
      <c r="B308" s="8" t="s">
        <v>442</v>
      </c>
      <c r="C308" s="67">
        <f>+C309+C310</f>
        <v>430</v>
      </c>
      <c r="D308" s="67">
        <f t="shared" ref="D308:G308" si="92">+D309+D310</f>
        <v>260</v>
      </c>
      <c r="E308" s="67">
        <f t="shared" si="92"/>
        <v>55</v>
      </c>
      <c r="F308" s="67">
        <f t="shared" si="92"/>
        <v>60</v>
      </c>
      <c r="G308" s="67">
        <f t="shared" si="92"/>
        <v>55</v>
      </c>
      <c r="H308" s="93" t="s">
        <v>538</v>
      </c>
      <c r="I308" s="93" t="s">
        <v>538</v>
      </c>
      <c r="J308" s="93" t="s">
        <v>538</v>
      </c>
      <c r="K308" s="94"/>
      <c r="L308" s="4"/>
      <c r="M308" s="4"/>
    </row>
    <row r="309" spans="1:13" ht="15.75" x14ac:dyDescent="0.25">
      <c r="A309" s="7" t="s">
        <v>1</v>
      </c>
      <c r="B309" s="27"/>
      <c r="C309" s="81">
        <v>231</v>
      </c>
      <c r="D309" s="93">
        <v>61</v>
      </c>
      <c r="E309" s="93">
        <v>55</v>
      </c>
      <c r="F309" s="93">
        <v>60</v>
      </c>
      <c r="G309" s="93">
        <v>55</v>
      </c>
      <c r="H309" s="93" t="s">
        <v>538</v>
      </c>
      <c r="I309" s="93" t="s">
        <v>538</v>
      </c>
      <c r="J309" s="93" t="s">
        <v>538</v>
      </c>
      <c r="K309" s="94"/>
      <c r="M309" s="4"/>
    </row>
    <row r="310" spans="1:13" ht="15.75" x14ac:dyDescent="0.25">
      <c r="A310" s="7" t="s">
        <v>53</v>
      </c>
      <c r="B310" s="27"/>
      <c r="C310" s="81">
        <v>199</v>
      </c>
      <c r="D310" s="93">
        <v>199</v>
      </c>
      <c r="E310" s="93">
        <v>0</v>
      </c>
      <c r="F310" s="93">
        <v>0</v>
      </c>
      <c r="G310" s="93">
        <v>0</v>
      </c>
      <c r="H310" s="93" t="s">
        <v>538</v>
      </c>
      <c r="I310" s="93" t="s">
        <v>538</v>
      </c>
      <c r="J310" s="93" t="s">
        <v>538</v>
      </c>
      <c r="K310" s="94"/>
      <c r="M310" s="4"/>
    </row>
    <row r="311" spans="1:13" ht="15.75" x14ac:dyDescent="0.25">
      <c r="A311" s="15" t="s">
        <v>154</v>
      </c>
      <c r="B311" s="8" t="s">
        <v>441</v>
      </c>
      <c r="C311" s="67">
        <f>+C312+C313+C314</f>
        <v>923</v>
      </c>
      <c r="D311" s="67">
        <f t="shared" ref="D311:G311" si="93">+D312+D313+D314</f>
        <v>373</v>
      </c>
      <c r="E311" s="67">
        <f t="shared" si="93"/>
        <v>245</v>
      </c>
      <c r="F311" s="67">
        <f t="shared" si="93"/>
        <v>155</v>
      </c>
      <c r="G311" s="67">
        <f t="shared" si="93"/>
        <v>150</v>
      </c>
      <c r="H311" s="93" t="s">
        <v>538</v>
      </c>
      <c r="I311" s="93" t="s">
        <v>538</v>
      </c>
      <c r="J311" s="93" t="s">
        <v>538</v>
      </c>
      <c r="K311" s="94"/>
      <c r="M311" s="4"/>
    </row>
    <row r="312" spans="1:13" ht="15.75" x14ac:dyDescent="0.25">
      <c r="A312" s="7" t="s">
        <v>1</v>
      </c>
      <c r="B312" s="34"/>
      <c r="C312" s="81">
        <v>615</v>
      </c>
      <c r="D312" s="93">
        <v>155</v>
      </c>
      <c r="E312" s="93">
        <v>155</v>
      </c>
      <c r="F312" s="93">
        <v>155</v>
      </c>
      <c r="G312" s="93">
        <v>150</v>
      </c>
      <c r="H312" s="93" t="s">
        <v>538</v>
      </c>
      <c r="I312" s="93" t="s">
        <v>538</v>
      </c>
      <c r="J312" s="93" t="s">
        <v>538</v>
      </c>
      <c r="K312" s="94"/>
      <c r="M312" s="4"/>
    </row>
    <row r="313" spans="1:13" ht="15.75" x14ac:dyDescent="0.25">
      <c r="A313" s="7" t="s">
        <v>53</v>
      </c>
      <c r="B313" s="34"/>
      <c r="C313" s="81">
        <v>300</v>
      </c>
      <c r="D313" s="93">
        <v>210</v>
      </c>
      <c r="E313" s="93">
        <v>90</v>
      </c>
      <c r="F313" s="93">
        <v>0</v>
      </c>
      <c r="G313" s="93">
        <v>0</v>
      </c>
      <c r="H313" s="93" t="s">
        <v>538</v>
      </c>
      <c r="I313" s="93" t="s">
        <v>538</v>
      </c>
      <c r="J313" s="93" t="s">
        <v>538</v>
      </c>
      <c r="K313" s="94"/>
      <c r="M313" s="4"/>
    </row>
    <row r="314" spans="1:13" ht="15.75" x14ac:dyDescent="0.25">
      <c r="A314" s="7" t="s">
        <v>171</v>
      </c>
      <c r="B314" s="34"/>
      <c r="C314" s="81">
        <v>8</v>
      </c>
      <c r="D314" s="93">
        <v>8</v>
      </c>
      <c r="E314" s="93">
        <v>0</v>
      </c>
      <c r="F314" s="93">
        <v>0</v>
      </c>
      <c r="G314" s="93">
        <v>0</v>
      </c>
      <c r="H314" s="93" t="s">
        <v>538</v>
      </c>
      <c r="I314" s="93" t="s">
        <v>538</v>
      </c>
      <c r="J314" s="93" t="s">
        <v>538</v>
      </c>
      <c r="K314" s="94"/>
      <c r="M314" s="4"/>
    </row>
    <row r="315" spans="1:13" ht="15.75" x14ac:dyDescent="0.25">
      <c r="A315" s="15" t="s">
        <v>438</v>
      </c>
      <c r="B315" s="32" t="s">
        <v>439</v>
      </c>
      <c r="C315" s="67">
        <f>+C316+C317</f>
        <v>355</v>
      </c>
      <c r="D315" s="67">
        <f t="shared" ref="D315:G315" si="94">+D316+D317</f>
        <v>95</v>
      </c>
      <c r="E315" s="67">
        <f t="shared" si="94"/>
        <v>90</v>
      </c>
      <c r="F315" s="67">
        <f t="shared" si="94"/>
        <v>95</v>
      </c>
      <c r="G315" s="67">
        <f t="shared" si="94"/>
        <v>75</v>
      </c>
      <c r="H315" s="93" t="s">
        <v>538</v>
      </c>
      <c r="I315" s="93" t="s">
        <v>538</v>
      </c>
      <c r="J315" s="93" t="s">
        <v>538</v>
      </c>
      <c r="K315" s="94"/>
      <c r="M315" s="4"/>
    </row>
    <row r="316" spans="1:13" ht="15.75" x14ac:dyDescent="0.25">
      <c r="A316" s="7" t="s">
        <v>1</v>
      </c>
      <c r="B316" s="34"/>
      <c r="C316" s="62">
        <v>255</v>
      </c>
      <c r="D316" s="93">
        <v>65</v>
      </c>
      <c r="E316" s="93">
        <v>60</v>
      </c>
      <c r="F316" s="93">
        <v>65</v>
      </c>
      <c r="G316" s="93">
        <v>65</v>
      </c>
      <c r="H316" s="93" t="s">
        <v>538</v>
      </c>
      <c r="I316" s="93" t="s">
        <v>538</v>
      </c>
      <c r="J316" s="93" t="s">
        <v>538</v>
      </c>
      <c r="K316" s="94"/>
      <c r="M316" s="4"/>
    </row>
    <row r="317" spans="1:13" ht="15.75" x14ac:dyDescent="0.25">
      <c r="A317" s="7" t="s">
        <v>53</v>
      </c>
      <c r="B317" s="34"/>
      <c r="C317" s="62">
        <v>100</v>
      </c>
      <c r="D317" s="93">
        <v>30</v>
      </c>
      <c r="E317" s="93">
        <v>30</v>
      </c>
      <c r="F317" s="93">
        <v>30</v>
      </c>
      <c r="G317" s="93">
        <v>10</v>
      </c>
      <c r="H317" s="93" t="s">
        <v>538</v>
      </c>
      <c r="I317" s="93" t="s">
        <v>538</v>
      </c>
      <c r="J317" s="93" t="s">
        <v>538</v>
      </c>
      <c r="K317" s="94"/>
      <c r="M317" s="4"/>
    </row>
    <row r="318" spans="1:13" ht="15.75" x14ac:dyDescent="0.25">
      <c r="A318" s="15" t="s">
        <v>104</v>
      </c>
      <c r="B318" s="32" t="s">
        <v>100</v>
      </c>
      <c r="C318" s="67">
        <f>+C319+C320+C321+C322+C323+C324</f>
        <v>38368</v>
      </c>
      <c r="D318" s="67">
        <f t="shared" ref="D318:G318" si="95">+D319+D320+D321+D322+D323+D324</f>
        <v>17256</v>
      </c>
      <c r="E318" s="67">
        <f t="shared" si="95"/>
        <v>11687</v>
      </c>
      <c r="F318" s="67">
        <f t="shared" si="95"/>
        <v>6390</v>
      </c>
      <c r="G318" s="67">
        <f t="shared" si="95"/>
        <v>3035</v>
      </c>
      <c r="H318" s="13">
        <v>39500</v>
      </c>
      <c r="I318" s="13">
        <v>41000</v>
      </c>
      <c r="J318" s="13">
        <v>42800</v>
      </c>
      <c r="K318" s="94"/>
      <c r="M318" s="4"/>
    </row>
    <row r="319" spans="1:13" ht="15.75" x14ac:dyDescent="0.25">
      <c r="A319" s="12" t="s">
        <v>157</v>
      </c>
      <c r="B319" s="8" t="s">
        <v>101</v>
      </c>
      <c r="C319" s="77">
        <f>+C326+C412+C416+C435</f>
        <v>5866</v>
      </c>
      <c r="D319" s="77">
        <f t="shared" ref="D319:G319" si="96">+D326+D412+D416+D435</f>
        <v>2993</v>
      </c>
      <c r="E319" s="77">
        <f t="shared" si="96"/>
        <v>1753</v>
      </c>
      <c r="F319" s="77">
        <f t="shared" si="96"/>
        <v>950</v>
      </c>
      <c r="G319" s="77">
        <f t="shared" si="96"/>
        <v>170</v>
      </c>
      <c r="H319" s="93" t="s">
        <v>538</v>
      </c>
      <c r="I319" s="93" t="s">
        <v>538</v>
      </c>
      <c r="J319" s="93" t="s">
        <v>538</v>
      </c>
      <c r="K319" s="94"/>
      <c r="M319" s="4"/>
    </row>
    <row r="320" spans="1:13" ht="15.75" x14ac:dyDescent="0.25">
      <c r="A320" s="15" t="s">
        <v>398</v>
      </c>
      <c r="B320" s="8" t="s">
        <v>400</v>
      </c>
      <c r="C320" s="77">
        <f>+C360+C443</f>
        <v>17306</v>
      </c>
      <c r="D320" s="77">
        <f t="shared" ref="D320:G320" si="97">+D360+D443</f>
        <v>5179</v>
      </c>
      <c r="E320" s="77">
        <f t="shared" si="97"/>
        <v>4800</v>
      </c>
      <c r="F320" s="77">
        <f t="shared" si="97"/>
        <v>4677</v>
      </c>
      <c r="G320" s="77">
        <f t="shared" si="97"/>
        <v>2650</v>
      </c>
      <c r="H320" s="93" t="s">
        <v>538</v>
      </c>
      <c r="I320" s="93" t="s">
        <v>538</v>
      </c>
      <c r="J320" s="93" t="s">
        <v>538</v>
      </c>
      <c r="K320" s="94"/>
      <c r="L320" s="4"/>
      <c r="M320" s="4"/>
    </row>
    <row r="321" spans="1:13" ht="15.75" x14ac:dyDescent="0.25">
      <c r="A321" s="15" t="s">
        <v>399</v>
      </c>
      <c r="B321" s="8" t="s">
        <v>401</v>
      </c>
      <c r="C321" s="77">
        <f>+C361+C444</f>
        <v>2120</v>
      </c>
      <c r="D321" s="77">
        <f t="shared" ref="D321:G321" si="98">+D361+D444</f>
        <v>1108</v>
      </c>
      <c r="E321" s="77">
        <f t="shared" si="98"/>
        <v>1002</v>
      </c>
      <c r="F321" s="77">
        <f t="shared" si="98"/>
        <v>5</v>
      </c>
      <c r="G321" s="77">
        <f t="shared" si="98"/>
        <v>5</v>
      </c>
      <c r="H321" s="93" t="s">
        <v>538</v>
      </c>
      <c r="I321" s="93" t="s">
        <v>538</v>
      </c>
      <c r="J321" s="93" t="s">
        <v>538</v>
      </c>
      <c r="K321" s="94"/>
      <c r="M321" s="4"/>
    </row>
    <row r="322" spans="1:13" ht="15.75" x14ac:dyDescent="0.25">
      <c r="A322" s="15" t="s">
        <v>336</v>
      </c>
      <c r="B322" s="8" t="s">
        <v>335</v>
      </c>
      <c r="C322" s="77">
        <f>C362</f>
        <v>5112</v>
      </c>
      <c r="D322" s="77">
        <f t="shared" ref="D322:G322" si="99">D362</f>
        <v>4879</v>
      </c>
      <c r="E322" s="77">
        <f t="shared" si="99"/>
        <v>88</v>
      </c>
      <c r="F322" s="77">
        <f t="shared" si="99"/>
        <v>60</v>
      </c>
      <c r="G322" s="77">
        <f t="shared" si="99"/>
        <v>85</v>
      </c>
      <c r="H322" s="93" t="s">
        <v>538</v>
      </c>
      <c r="I322" s="93" t="s">
        <v>538</v>
      </c>
      <c r="J322" s="93" t="s">
        <v>538</v>
      </c>
      <c r="K322" s="94"/>
      <c r="M322" s="4"/>
    </row>
    <row r="323" spans="1:13" ht="15.75" x14ac:dyDescent="0.25">
      <c r="A323" s="12" t="s">
        <v>4</v>
      </c>
      <c r="B323" s="8" t="s">
        <v>102</v>
      </c>
      <c r="C323" s="84">
        <f>+C378+C427+C441+C438</f>
        <v>7654</v>
      </c>
      <c r="D323" s="84">
        <f>+D378+D427+D441+D438</f>
        <v>2787</v>
      </c>
      <c r="E323" s="84">
        <f>+E378+E427+E441+E438</f>
        <v>4044</v>
      </c>
      <c r="F323" s="84">
        <f>+F378+F427+F441+F438</f>
        <v>698</v>
      </c>
      <c r="G323" s="84">
        <f>+G378+G427+G441+G438</f>
        <v>125</v>
      </c>
      <c r="H323" s="93" t="s">
        <v>538</v>
      </c>
      <c r="I323" s="93" t="s">
        <v>538</v>
      </c>
      <c r="J323" s="93" t="s">
        <v>538</v>
      </c>
      <c r="K323" s="94"/>
      <c r="M323" s="4"/>
    </row>
    <row r="324" spans="1:13" ht="15.75" x14ac:dyDescent="0.25">
      <c r="A324" s="12" t="s">
        <v>129</v>
      </c>
      <c r="B324" s="8" t="s">
        <v>130</v>
      </c>
      <c r="C324" s="77">
        <f>C414</f>
        <v>310</v>
      </c>
      <c r="D324" s="13">
        <v>310</v>
      </c>
      <c r="E324" s="93">
        <v>0</v>
      </c>
      <c r="F324" s="93">
        <v>0</v>
      </c>
      <c r="G324" s="93">
        <v>0</v>
      </c>
      <c r="H324" s="93" t="s">
        <v>538</v>
      </c>
      <c r="I324" s="93" t="s">
        <v>538</v>
      </c>
      <c r="J324" s="93" t="s">
        <v>538</v>
      </c>
      <c r="K324" s="94"/>
      <c r="M324" s="4"/>
    </row>
    <row r="325" spans="1:13" ht="15.75" x14ac:dyDescent="0.25">
      <c r="A325" s="12" t="s">
        <v>105</v>
      </c>
      <c r="B325" s="8" t="s">
        <v>103</v>
      </c>
      <c r="C325" s="77">
        <f>+C326+C378</f>
        <v>6199</v>
      </c>
      <c r="D325" s="77">
        <f t="shared" ref="D325:G325" si="100">+D326+D378</f>
        <v>2066</v>
      </c>
      <c r="E325" s="77">
        <f t="shared" si="100"/>
        <v>3240</v>
      </c>
      <c r="F325" s="77">
        <f t="shared" si="100"/>
        <v>733</v>
      </c>
      <c r="G325" s="77">
        <f t="shared" si="100"/>
        <v>160</v>
      </c>
      <c r="H325" s="93" t="s">
        <v>538</v>
      </c>
      <c r="I325" s="93" t="s">
        <v>538</v>
      </c>
      <c r="J325" s="93" t="s">
        <v>538</v>
      </c>
      <c r="K325" s="94"/>
      <c r="M325" s="4"/>
    </row>
    <row r="326" spans="1:13" ht="15.75" x14ac:dyDescent="0.25">
      <c r="A326" s="12" t="s">
        <v>44</v>
      </c>
      <c r="B326" s="8" t="s">
        <v>106</v>
      </c>
      <c r="C326" s="77">
        <f>+C327+C328+C329+C330+C332+C333+C334++C336+C339+C340+C341+C342+C343+C344+C345+C350+C351+C352+C353+C354+C355+C356+C357+C358+C331+C346+C347+C348+C349+C338+C337+C359</f>
        <v>1439</v>
      </c>
      <c r="D326" s="77">
        <f t="shared" ref="D326:G326" si="101">+D327+D328+D329+D330+D332+D333+D334++D336+D339+D340+D341+D342+D343+D344+D345+D350+D351+D352+D353+D354+D355+D356+D357+D358+D331+D346+D347+D348+D349+D338+D337+D359</f>
        <v>674</v>
      </c>
      <c r="E326" s="77">
        <f t="shared" si="101"/>
        <v>665</v>
      </c>
      <c r="F326" s="77">
        <f t="shared" si="101"/>
        <v>65</v>
      </c>
      <c r="G326" s="77">
        <f t="shared" si="101"/>
        <v>35</v>
      </c>
      <c r="H326" s="93" t="s">
        <v>538</v>
      </c>
      <c r="I326" s="93" t="s">
        <v>538</v>
      </c>
      <c r="J326" s="93" t="s">
        <v>538</v>
      </c>
      <c r="K326" s="94"/>
      <c r="M326" s="4"/>
    </row>
    <row r="327" spans="1:13" ht="15.75" x14ac:dyDescent="0.25">
      <c r="A327" s="7" t="s">
        <v>201</v>
      </c>
      <c r="B327" s="27"/>
      <c r="C327" s="81">
        <v>10</v>
      </c>
      <c r="D327" s="93">
        <v>5</v>
      </c>
      <c r="E327" s="93">
        <v>5</v>
      </c>
      <c r="F327" s="93">
        <v>0</v>
      </c>
      <c r="G327" s="93">
        <v>0</v>
      </c>
      <c r="H327" s="93" t="s">
        <v>538</v>
      </c>
      <c r="I327" s="93" t="s">
        <v>538</v>
      </c>
      <c r="J327" s="93" t="s">
        <v>538</v>
      </c>
      <c r="K327" s="94"/>
      <c r="M327" s="4"/>
    </row>
    <row r="328" spans="1:13" ht="15.75" x14ac:dyDescent="0.25">
      <c r="A328" s="7" t="s">
        <v>219</v>
      </c>
      <c r="B328" s="27"/>
      <c r="C328" s="81">
        <v>60</v>
      </c>
      <c r="D328" s="93">
        <v>20</v>
      </c>
      <c r="E328" s="93">
        <v>20</v>
      </c>
      <c r="F328" s="93">
        <v>10</v>
      </c>
      <c r="G328" s="93">
        <v>10</v>
      </c>
      <c r="H328" s="93" t="s">
        <v>538</v>
      </c>
      <c r="I328" s="93" t="s">
        <v>538</v>
      </c>
      <c r="J328" s="93" t="s">
        <v>538</v>
      </c>
      <c r="K328" s="94"/>
      <c r="M328" s="4"/>
    </row>
    <row r="329" spans="1:13" ht="15.75" x14ac:dyDescent="0.25">
      <c r="A329" s="7" t="s">
        <v>260</v>
      </c>
      <c r="B329" s="27"/>
      <c r="C329" s="81">
        <v>20</v>
      </c>
      <c r="D329" s="93">
        <v>10</v>
      </c>
      <c r="E329" s="93">
        <v>10</v>
      </c>
      <c r="F329" s="93">
        <v>0</v>
      </c>
      <c r="G329" s="93">
        <v>0</v>
      </c>
      <c r="H329" s="93" t="s">
        <v>538</v>
      </c>
      <c r="I329" s="93" t="s">
        <v>538</v>
      </c>
      <c r="J329" s="93" t="s">
        <v>538</v>
      </c>
      <c r="K329" s="94"/>
      <c r="M329" s="4"/>
    </row>
    <row r="330" spans="1:13" ht="15.75" x14ac:dyDescent="0.25">
      <c r="A330" s="7" t="s">
        <v>203</v>
      </c>
      <c r="B330" s="27"/>
      <c r="C330" s="81">
        <v>120</v>
      </c>
      <c r="D330" s="93">
        <v>100</v>
      </c>
      <c r="E330" s="93">
        <v>20</v>
      </c>
      <c r="F330" s="93">
        <v>0</v>
      </c>
      <c r="G330" s="93">
        <v>0</v>
      </c>
      <c r="H330" s="93" t="s">
        <v>538</v>
      </c>
      <c r="I330" s="93" t="s">
        <v>538</v>
      </c>
      <c r="J330" s="93" t="s">
        <v>538</v>
      </c>
      <c r="K330" s="94"/>
      <c r="M330" s="4"/>
    </row>
    <row r="331" spans="1:13" ht="15.75" x14ac:dyDescent="0.25">
      <c r="A331" s="35" t="s">
        <v>404</v>
      </c>
      <c r="B331" s="46"/>
      <c r="C331" s="61">
        <v>21</v>
      </c>
      <c r="D331" s="93">
        <v>21</v>
      </c>
      <c r="E331" s="93"/>
      <c r="F331" s="93">
        <v>0</v>
      </c>
      <c r="G331" s="93">
        <v>0</v>
      </c>
      <c r="H331" s="93" t="s">
        <v>538</v>
      </c>
      <c r="I331" s="93" t="s">
        <v>538</v>
      </c>
      <c r="J331" s="93" t="s">
        <v>538</v>
      </c>
      <c r="K331" s="94"/>
      <c r="M331" s="4"/>
    </row>
    <row r="332" spans="1:13" ht="15.75" x14ac:dyDescent="0.25">
      <c r="A332" s="35" t="s">
        <v>213</v>
      </c>
      <c r="B332" s="46"/>
      <c r="C332" s="61">
        <v>20</v>
      </c>
      <c r="D332" s="93">
        <v>10</v>
      </c>
      <c r="E332" s="93">
        <v>10</v>
      </c>
      <c r="F332" s="93">
        <v>0</v>
      </c>
      <c r="G332" s="93">
        <v>0</v>
      </c>
      <c r="H332" s="93" t="s">
        <v>538</v>
      </c>
      <c r="I332" s="93" t="s">
        <v>538</v>
      </c>
      <c r="J332" s="93" t="s">
        <v>538</v>
      </c>
      <c r="K332" s="94"/>
      <c r="M332" s="4"/>
    </row>
    <row r="333" spans="1:13" ht="31.5" x14ac:dyDescent="0.25">
      <c r="A333" s="38" t="s">
        <v>204</v>
      </c>
      <c r="B333" s="46"/>
      <c r="C333" s="61">
        <v>20</v>
      </c>
      <c r="D333" s="93">
        <v>10</v>
      </c>
      <c r="E333" s="93">
        <v>10</v>
      </c>
      <c r="F333" s="93">
        <v>0</v>
      </c>
      <c r="G333" s="93">
        <v>0</v>
      </c>
      <c r="H333" s="93" t="s">
        <v>538</v>
      </c>
      <c r="I333" s="93" t="s">
        <v>538</v>
      </c>
      <c r="J333" s="93" t="s">
        <v>538</v>
      </c>
      <c r="K333" s="94"/>
      <c r="M333" s="4"/>
    </row>
    <row r="334" spans="1:13" ht="15.75" x14ac:dyDescent="0.25">
      <c r="A334" s="35" t="s">
        <v>278</v>
      </c>
      <c r="B334" s="46"/>
      <c r="C334" s="61">
        <v>67</v>
      </c>
      <c r="D334" s="93">
        <v>67</v>
      </c>
      <c r="E334" s="93">
        <v>0</v>
      </c>
      <c r="F334" s="93">
        <v>0</v>
      </c>
      <c r="G334" s="93">
        <v>0</v>
      </c>
      <c r="H334" s="93" t="s">
        <v>538</v>
      </c>
      <c r="I334" s="93" t="s">
        <v>538</v>
      </c>
      <c r="J334" s="93" t="s">
        <v>538</v>
      </c>
      <c r="K334" s="94"/>
      <c r="M334" s="4"/>
    </row>
    <row r="335" spans="1:13" ht="15.75" x14ac:dyDescent="0.25">
      <c r="A335" s="19" t="s">
        <v>279</v>
      </c>
      <c r="B335" s="34"/>
      <c r="C335" s="62"/>
      <c r="D335" s="93"/>
      <c r="E335" s="93"/>
      <c r="F335" s="93"/>
      <c r="G335" s="93"/>
      <c r="H335" s="93" t="s">
        <v>538</v>
      </c>
      <c r="I335" s="93" t="s">
        <v>538</v>
      </c>
      <c r="J335" s="93" t="s">
        <v>538</v>
      </c>
      <c r="K335" s="94"/>
      <c r="M335" s="4"/>
    </row>
    <row r="336" spans="1:13" ht="15.75" x14ac:dyDescent="0.25">
      <c r="A336" s="7" t="s">
        <v>202</v>
      </c>
      <c r="B336" s="34"/>
      <c r="C336" s="62">
        <v>20</v>
      </c>
      <c r="D336" s="93">
        <v>5</v>
      </c>
      <c r="E336" s="93">
        <v>5</v>
      </c>
      <c r="F336" s="93">
        <v>5</v>
      </c>
      <c r="G336" s="93">
        <v>5</v>
      </c>
      <c r="H336" s="93" t="s">
        <v>538</v>
      </c>
      <c r="I336" s="93" t="s">
        <v>538</v>
      </c>
      <c r="J336" s="93" t="s">
        <v>538</v>
      </c>
      <c r="K336" s="94"/>
      <c r="M336" s="4"/>
    </row>
    <row r="337" spans="1:13" ht="15.75" x14ac:dyDescent="0.25">
      <c r="A337" s="7" t="s">
        <v>523</v>
      </c>
      <c r="B337" s="34"/>
      <c r="C337" s="62">
        <v>22</v>
      </c>
      <c r="D337" s="93">
        <v>22</v>
      </c>
      <c r="E337" s="93">
        <v>0</v>
      </c>
      <c r="F337" s="93">
        <v>0</v>
      </c>
      <c r="G337" s="93">
        <v>0</v>
      </c>
      <c r="H337" s="93" t="s">
        <v>538</v>
      </c>
      <c r="I337" s="93" t="s">
        <v>538</v>
      </c>
      <c r="J337" s="93" t="s">
        <v>538</v>
      </c>
      <c r="K337" s="94"/>
      <c r="M337" s="4"/>
    </row>
    <row r="338" spans="1:13" ht="15.75" x14ac:dyDescent="0.25">
      <c r="A338" s="7" t="s">
        <v>522</v>
      </c>
      <c r="B338" s="34"/>
      <c r="C338" s="62">
        <v>40</v>
      </c>
      <c r="D338" s="93">
        <v>0</v>
      </c>
      <c r="E338" s="93">
        <v>40</v>
      </c>
      <c r="F338" s="93">
        <v>0</v>
      </c>
      <c r="G338" s="93">
        <v>0</v>
      </c>
      <c r="H338" s="93" t="s">
        <v>538</v>
      </c>
      <c r="I338" s="93" t="s">
        <v>538</v>
      </c>
      <c r="J338" s="93" t="s">
        <v>538</v>
      </c>
      <c r="K338" s="94"/>
      <c r="M338" s="4"/>
    </row>
    <row r="339" spans="1:13" ht="31.5" x14ac:dyDescent="0.25">
      <c r="A339" s="96" t="s">
        <v>443</v>
      </c>
      <c r="B339" s="97"/>
      <c r="C339" s="98">
        <v>19</v>
      </c>
      <c r="D339" s="99">
        <v>10</v>
      </c>
      <c r="E339" s="99">
        <v>9</v>
      </c>
      <c r="F339" s="99">
        <v>0</v>
      </c>
      <c r="G339" s="100">
        <v>0</v>
      </c>
      <c r="H339" s="93" t="s">
        <v>538</v>
      </c>
      <c r="I339" s="93" t="s">
        <v>538</v>
      </c>
      <c r="J339" s="93" t="s">
        <v>538</v>
      </c>
      <c r="K339" s="94"/>
      <c r="M339" s="4"/>
    </row>
    <row r="340" spans="1:13" ht="15.75" x14ac:dyDescent="0.25">
      <c r="A340" s="64" t="s">
        <v>454</v>
      </c>
      <c r="B340" s="60"/>
      <c r="C340" s="81">
        <v>5</v>
      </c>
      <c r="D340" s="93">
        <v>0</v>
      </c>
      <c r="E340" s="93">
        <v>5</v>
      </c>
      <c r="F340" s="93">
        <v>0</v>
      </c>
      <c r="G340" s="93">
        <v>0</v>
      </c>
      <c r="H340" s="93" t="s">
        <v>538</v>
      </c>
      <c r="I340" s="93" t="s">
        <v>538</v>
      </c>
      <c r="J340" s="93" t="s">
        <v>538</v>
      </c>
      <c r="K340" s="94"/>
      <c r="M340" s="4"/>
    </row>
    <row r="341" spans="1:13" ht="15.75" x14ac:dyDescent="0.25">
      <c r="A341" s="64" t="s">
        <v>455</v>
      </c>
      <c r="B341" s="60"/>
      <c r="C341" s="81">
        <v>5</v>
      </c>
      <c r="D341" s="93">
        <v>0</v>
      </c>
      <c r="E341" s="93">
        <v>5</v>
      </c>
      <c r="F341" s="93">
        <v>0</v>
      </c>
      <c r="G341" s="93">
        <v>0</v>
      </c>
      <c r="H341" s="93" t="s">
        <v>538</v>
      </c>
      <c r="I341" s="93" t="s">
        <v>538</v>
      </c>
      <c r="J341" s="93" t="s">
        <v>538</v>
      </c>
      <c r="K341" s="94"/>
      <c r="M341" s="4"/>
    </row>
    <row r="342" spans="1:13" ht="15.75" x14ac:dyDescent="0.25">
      <c r="A342" s="64" t="s">
        <v>456</v>
      </c>
      <c r="B342" s="60"/>
      <c r="C342" s="81">
        <v>5</v>
      </c>
      <c r="D342" s="93">
        <v>0</v>
      </c>
      <c r="E342" s="93">
        <v>5</v>
      </c>
      <c r="F342" s="93">
        <v>0</v>
      </c>
      <c r="G342" s="93">
        <v>0</v>
      </c>
      <c r="H342" s="93" t="s">
        <v>538</v>
      </c>
      <c r="I342" s="93" t="s">
        <v>538</v>
      </c>
      <c r="J342" s="93" t="s">
        <v>538</v>
      </c>
      <c r="K342" s="94"/>
      <c r="M342" s="4"/>
    </row>
    <row r="343" spans="1:13" ht="15.75" x14ac:dyDescent="0.25">
      <c r="A343" s="64" t="s">
        <v>457</v>
      </c>
      <c r="B343" s="60"/>
      <c r="C343" s="81">
        <v>5</v>
      </c>
      <c r="D343" s="93">
        <v>0</v>
      </c>
      <c r="E343" s="93">
        <v>5</v>
      </c>
      <c r="F343" s="93">
        <v>0</v>
      </c>
      <c r="G343" s="93">
        <v>0</v>
      </c>
      <c r="H343" s="93" t="s">
        <v>538</v>
      </c>
      <c r="I343" s="93" t="s">
        <v>538</v>
      </c>
      <c r="J343" s="93" t="s">
        <v>538</v>
      </c>
      <c r="K343" s="94"/>
      <c r="M343" s="4"/>
    </row>
    <row r="344" spans="1:13" ht="15.75" x14ac:dyDescent="0.25">
      <c r="A344" s="64" t="s">
        <v>464</v>
      </c>
      <c r="B344" s="102"/>
      <c r="C344" s="81">
        <v>53</v>
      </c>
      <c r="D344" s="93">
        <v>0</v>
      </c>
      <c r="E344" s="81">
        <v>53</v>
      </c>
      <c r="F344" s="93">
        <v>0</v>
      </c>
      <c r="G344" s="93">
        <v>0</v>
      </c>
      <c r="H344" s="93" t="s">
        <v>538</v>
      </c>
      <c r="I344" s="93" t="s">
        <v>538</v>
      </c>
      <c r="J344" s="93" t="s">
        <v>538</v>
      </c>
      <c r="K344" s="94"/>
      <c r="M344" s="4"/>
    </row>
    <row r="345" spans="1:13" ht="15.75" x14ac:dyDescent="0.25">
      <c r="A345" s="64" t="s">
        <v>465</v>
      </c>
      <c r="B345" s="102"/>
      <c r="C345" s="81">
        <v>150</v>
      </c>
      <c r="D345" s="93">
        <v>32</v>
      </c>
      <c r="E345" s="81">
        <v>118</v>
      </c>
      <c r="F345" s="93">
        <v>0</v>
      </c>
      <c r="G345" s="93">
        <v>0</v>
      </c>
      <c r="H345" s="93" t="s">
        <v>538</v>
      </c>
      <c r="I345" s="93" t="s">
        <v>538</v>
      </c>
      <c r="J345" s="93" t="s">
        <v>538</v>
      </c>
      <c r="K345" s="94"/>
      <c r="M345" s="4"/>
    </row>
    <row r="346" spans="1:13" ht="15.75" x14ac:dyDescent="0.25">
      <c r="A346" s="132" t="s">
        <v>513</v>
      </c>
      <c r="B346" s="27"/>
      <c r="C346" s="93">
        <v>104</v>
      </c>
      <c r="D346" s="93">
        <v>104</v>
      </c>
      <c r="E346" s="93">
        <v>0</v>
      </c>
      <c r="F346" s="93">
        <v>0</v>
      </c>
      <c r="G346" s="93">
        <v>0</v>
      </c>
      <c r="H346" s="93" t="s">
        <v>538</v>
      </c>
      <c r="I346" s="93" t="s">
        <v>538</v>
      </c>
      <c r="J346" s="93" t="s">
        <v>538</v>
      </c>
      <c r="K346" s="94"/>
      <c r="M346" s="4"/>
    </row>
    <row r="347" spans="1:13" ht="15.75" x14ac:dyDescent="0.25">
      <c r="A347" s="132" t="s">
        <v>514</v>
      </c>
      <c r="B347" s="27"/>
      <c r="C347" s="93">
        <v>52</v>
      </c>
      <c r="D347" s="93">
        <v>52</v>
      </c>
      <c r="E347" s="93">
        <v>0</v>
      </c>
      <c r="F347" s="93">
        <v>0</v>
      </c>
      <c r="G347" s="93">
        <v>0</v>
      </c>
      <c r="H347" s="93" t="s">
        <v>538</v>
      </c>
      <c r="I347" s="93" t="s">
        <v>538</v>
      </c>
      <c r="J347" s="93" t="s">
        <v>538</v>
      </c>
      <c r="K347" s="94"/>
      <c r="M347" s="4"/>
    </row>
    <row r="348" spans="1:13" ht="15.75" x14ac:dyDescent="0.25">
      <c r="A348" s="7" t="s">
        <v>515</v>
      </c>
      <c r="B348" s="27"/>
      <c r="C348" s="93">
        <v>10</v>
      </c>
      <c r="D348" s="93">
        <v>10</v>
      </c>
      <c r="E348" s="93">
        <v>0</v>
      </c>
      <c r="F348" s="93">
        <v>0</v>
      </c>
      <c r="G348" s="93">
        <v>0</v>
      </c>
      <c r="H348" s="93" t="s">
        <v>538</v>
      </c>
      <c r="I348" s="93" t="s">
        <v>538</v>
      </c>
      <c r="J348" s="93" t="s">
        <v>538</v>
      </c>
      <c r="K348" s="94"/>
      <c r="M348" s="4"/>
    </row>
    <row r="349" spans="1:13" ht="15.75" x14ac:dyDescent="0.25">
      <c r="A349" s="133" t="s">
        <v>516</v>
      </c>
      <c r="B349" s="27"/>
      <c r="C349" s="93">
        <v>50</v>
      </c>
      <c r="D349" s="93">
        <v>50</v>
      </c>
      <c r="E349" s="93">
        <v>0</v>
      </c>
      <c r="F349" s="93">
        <v>0</v>
      </c>
      <c r="G349" s="93">
        <v>0</v>
      </c>
      <c r="H349" s="93" t="s">
        <v>538</v>
      </c>
      <c r="I349" s="93" t="s">
        <v>538</v>
      </c>
      <c r="J349" s="93" t="s">
        <v>538</v>
      </c>
      <c r="K349" s="94"/>
      <c r="M349" s="4"/>
    </row>
    <row r="350" spans="1:13" ht="47.25" x14ac:dyDescent="0.25">
      <c r="A350" s="64" t="s">
        <v>466</v>
      </c>
      <c r="B350" s="102"/>
      <c r="C350" s="81">
        <v>35</v>
      </c>
      <c r="D350" s="93">
        <v>0</v>
      </c>
      <c r="E350" s="81">
        <v>35</v>
      </c>
      <c r="F350" s="93">
        <v>0</v>
      </c>
      <c r="G350" s="93">
        <v>0</v>
      </c>
      <c r="H350" s="93" t="s">
        <v>538</v>
      </c>
      <c r="I350" s="93" t="s">
        <v>538</v>
      </c>
      <c r="J350" s="93" t="s">
        <v>538</v>
      </c>
      <c r="K350" s="94"/>
      <c r="M350" s="4"/>
    </row>
    <row r="351" spans="1:13" ht="15.75" x14ac:dyDescent="0.25">
      <c r="A351" s="64" t="s">
        <v>467</v>
      </c>
      <c r="B351" s="102"/>
      <c r="C351" s="81">
        <v>120</v>
      </c>
      <c r="D351" s="93">
        <v>0</v>
      </c>
      <c r="E351" s="81">
        <v>120</v>
      </c>
      <c r="F351" s="93">
        <v>0</v>
      </c>
      <c r="G351" s="93">
        <v>0</v>
      </c>
      <c r="H351" s="93" t="s">
        <v>538</v>
      </c>
      <c r="I351" s="93" t="s">
        <v>538</v>
      </c>
      <c r="J351" s="93" t="s">
        <v>538</v>
      </c>
      <c r="K351" s="94"/>
      <c r="M351" s="4"/>
    </row>
    <row r="352" spans="1:13" ht="31.5" x14ac:dyDescent="0.25">
      <c r="A352" s="64" t="s">
        <v>468</v>
      </c>
      <c r="B352" s="102"/>
      <c r="C352" s="81">
        <v>10</v>
      </c>
      <c r="D352" s="93">
        <v>0</v>
      </c>
      <c r="E352" s="81">
        <v>10</v>
      </c>
      <c r="F352" s="93">
        <v>0</v>
      </c>
      <c r="G352" s="93">
        <v>0</v>
      </c>
      <c r="H352" s="93" t="s">
        <v>538</v>
      </c>
      <c r="I352" s="93" t="s">
        <v>538</v>
      </c>
      <c r="J352" s="93" t="s">
        <v>538</v>
      </c>
      <c r="K352" s="94"/>
      <c r="M352" s="4"/>
    </row>
    <row r="353" spans="1:13" ht="15.75" x14ac:dyDescent="0.25">
      <c r="A353" s="64" t="s">
        <v>469</v>
      </c>
      <c r="B353" s="102"/>
      <c r="C353" s="81">
        <v>80</v>
      </c>
      <c r="D353" s="93">
        <v>21</v>
      </c>
      <c r="E353" s="93">
        <v>19</v>
      </c>
      <c r="F353" s="93">
        <v>20</v>
      </c>
      <c r="G353" s="93">
        <v>20</v>
      </c>
      <c r="H353" s="93" t="s">
        <v>538</v>
      </c>
      <c r="I353" s="93" t="s">
        <v>538</v>
      </c>
      <c r="J353" s="93" t="s">
        <v>538</v>
      </c>
      <c r="K353" s="94"/>
      <c r="M353" s="4"/>
    </row>
    <row r="354" spans="1:13" ht="47.25" x14ac:dyDescent="0.25">
      <c r="A354" s="64" t="s">
        <v>470</v>
      </c>
      <c r="B354" s="102"/>
      <c r="C354" s="81">
        <v>50</v>
      </c>
      <c r="D354" s="93">
        <v>0</v>
      </c>
      <c r="E354" s="93">
        <v>50</v>
      </c>
      <c r="F354" s="93">
        <v>0</v>
      </c>
      <c r="G354" s="93">
        <v>0</v>
      </c>
      <c r="H354" s="93" t="s">
        <v>538</v>
      </c>
      <c r="I354" s="93" t="s">
        <v>538</v>
      </c>
      <c r="J354" s="93" t="s">
        <v>538</v>
      </c>
      <c r="K354" s="94"/>
      <c r="M354" s="4"/>
    </row>
    <row r="355" spans="1:13" ht="15.75" x14ac:dyDescent="0.25">
      <c r="A355" s="64" t="s">
        <v>471</v>
      </c>
      <c r="B355" s="102"/>
      <c r="C355" s="81">
        <v>75</v>
      </c>
      <c r="D355" s="93">
        <v>75</v>
      </c>
      <c r="E355" s="93">
        <v>0</v>
      </c>
      <c r="F355" s="93">
        <v>0</v>
      </c>
      <c r="G355" s="93">
        <v>0</v>
      </c>
      <c r="H355" s="93" t="s">
        <v>538</v>
      </c>
      <c r="I355" s="93" t="s">
        <v>538</v>
      </c>
      <c r="J355" s="93" t="s">
        <v>538</v>
      </c>
      <c r="K355" s="94"/>
      <c r="M355" s="4"/>
    </row>
    <row r="356" spans="1:13" ht="31.5" x14ac:dyDescent="0.25">
      <c r="A356" s="64" t="s">
        <v>472</v>
      </c>
      <c r="B356" s="102"/>
      <c r="C356" s="81">
        <v>0</v>
      </c>
      <c r="D356" s="93">
        <v>0</v>
      </c>
      <c r="E356" s="93">
        <v>0</v>
      </c>
      <c r="F356" s="93">
        <v>0</v>
      </c>
      <c r="G356" s="93">
        <v>0</v>
      </c>
      <c r="H356" s="93" t="s">
        <v>538</v>
      </c>
      <c r="I356" s="93" t="s">
        <v>538</v>
      </c>
      <c r="J356" s="93" t="s">
        <v>538</v>
      </c>
      <c r="K356" s="94"/>
      <c r="M356" s="4"/>
    </row>
    <row r="357" spans="1:13" ht="15.75" x14ac:dyDescent="0.25">
      <c r="A357" s="64" t="s">
        <v>473</v>
      </c>
      <c r="B357" s="102"/>
      <c r="C357" s="81">
        <v>90</v>
      </c>
      <c r="D357" s="93">
        <v>0</v>
      </c>
      <c r="E357" s="93">
        <v>60</v>
      </c>
      <c r="F357" s="93">
        <v>30</v>
      </c>
      <c r="G357" s="93">
        <v>0</v>
      </c>
      <c r="H357" s="93" t="s">
        <v>538</v>
      </c>
      <c r="I357" s="93" t="s">
        <v>538</v>
      </c>
      <c r="J357" s="93" t="s">
        <v>538</v>
      </c>
      <c r="K357" s="94"/>
      <c r="L357" s="4"/>
      <c r="M357" s="4"/>
    </row>
    <row r="358" spans="1:13" ht="15.75" x14ac:dyDescent="0.25">
      <c r="A358" s="64" t="s">
        <v>474</v>
      </c>
      <c r="B358" s="102"/>
      <c r="C358" s="81">
        <v>50</v>
      </c>
      <c r="D358" s="93">
        <v>50</v>
      </c>
      <c r="E358" s="93">
        <v>0</v>
      </c>
      <c r="F358" s="93">
        <v>0</v>
      </c>
      <c r="G358" s="93">
        <v>0</v>
      </c>
      <c r="H358" s="93" t="s">
        <v>538</v>
      </c>
      <c r="I358" s="93" t="s">
        <v>538</v>
      </c>
      <c r="J358" s="93" t="s">
        <v>538</v>
      </c>
      <c r="K358" s="94"/>
      <c r="L358" s="4"/>
      <c r="M358" s="4"/>
    </row>
    <row r="359" spans="1:13" ht="38.25" customHeight="1" x14ac:dyDescent="0.25">
      <c r="A359" s="64" t="s">
        <v>534</v>
      </c>
      <c r="B359" s="102"/>
      <c r="C359" s="81">
        <v>51</v>
      </c>
      <c r="D359" s="93">
        <v>0</v>
      </c>
      <c r="E359" s="93">
        <v>51</v>
      </c>
      <c r="F359" s="93">
        <v>0</v>
      </c>
      <c r="G359" s="93">
        <v>0</v>
      </c>
      <c r="H359" s="93" t="s">
        <v>538</v>
      </c>
      <c r="I359" s="93" t="s">
        <v>538</v>
      </c>
      <c r="J359" s="93" t="s">
        <v>538</v>
      </c>
      <c r="K359" s="94"/>
      <c r="L359" s="4"/>
      <c r="M359" s="4"/>
    </row>
    <row r="360" spans="1:13" ht="31.5" x14ac:dyDescent="0.25">
      <c r="A360" s="69" t="s">
        <v>380</v>
      </c>
      <c r="B360" s="63" t="s">
        <v>393</v>
      </c>
      <c r="C360" s="77">
        <v>7800</v>
      </c>
      <c r="D360" s="13">
        <v>2000</v>
      </c>
      <c r="E360" s="13">
        <v>1800</v>
      </c>
      <c r="F360" s="13">
        <v>2000</v>
      </c>
      <c r="G360" s="13">
        <v>2000</v>
      </c>
      <c r="H360" s="93" t="s">
        <v>538</v>
      </c>
      <c r="I360" s="93" t="s">
        <v>538</v>
      </c>
      <c r="J360" s="93" t="s">
        <v>538</v>
      </c>
      <c r="K360" s="94"/>
      <c r="L360" s="4"/>
      <c r="M360" s="4"/>
    </row>
    <row r="361" spans="1:13" ht="31.5" x14ac:dyDescent="0.25">
      <c r="A361" s="69" t="s">
        <v>381</v>
      </c>
      <c r="B361" s="63" t="s">
        <v>394</v>
      </c>
      <c r="C361" s="77">
        <v>2100</v>
      </c>
      <c r="D361" s="13">
        <v>1100</v>
      </c>
      <c r="E361" s="13">
        <v>1000</v>
      </c>
      <c r="F361" s="13">
        <v>0</v>
      </c>
      <c r="G361" s="13">
        <v>0</v>
      </c>
      <c r="H361" s="93" t="s">
        <v>538</v>
      </c>
      <c r="I361" s="93" t="s">
        <v>538</v>
      </c>
      <c r="J361" s="93" t="s">
        <v>538</v>
      </c>
      <c r="K361" s="94"/>
      <c r="L361" s="4"/>
      <c r="M361" s="4"/>
    </row>
    <row r="362" spans="1:13" ht="15.75" x14ac:dyDescent="0.25">
      <c r="A362" s="12" t="s">
        <v>317</v>
      </c>
      <c r="B362" s="57" t="s">
        <v>318</v>
      </c>
      <c r="C362" s="77">
        <f>+C363+C364+C365+C366+C367+C368+C369+C370+C371+C372+C373+C374+C375+C376+C377</f>
        <v>5112</v>
      </c>
      <c r="D362" s="77">
        <f t="shared" ref="D362:G362" si="102">+D363+D364+D365+D366+D367+D368+D369+D370+D371+D372+D373+D374+D375+D376+D377</f>
        <v>4879</v>
      </c>
      <c r="E362" s="77">
        <f t="shared" si="102"/>
        <v>88</v>
      </c>
      <c r="F362" s="77">
        <f t="shared" si="102"/>
        <v>60</v>
      </c>
      <c r="G362" s="77">
        <f t="shared" si="102"/>
        <v>85</v>
      </c>
      <c r="H362" s="93" t="s">
        <v>538</v>
      </c>
      <c r="I362" s="93" t="s">
        <v>538</v>
      </c>
      <c r="J362" s="93" t="s">
        <v>538</v>
      </c>
      <c r="K362" s="94"/>
      <c r="L362" s="4"/>
      <c r="M362" s="4"/>
    </row>
    <row r="363" spans="1:13" ht="24" customHeight="1" x14ac:dyDescent="0.25">
      <c r="A363" s="11" t="s">
        <v>299</v>
      </c>
      <c r="B363" s="54"/>
      <c r="C363" s="81">
        <v>50</v>
      </c>
      <c r="D363" s="93">
        <v>10</v>
      </c>
      <c r="E363" s="93">
        <v>10</v>
      </c>
      <c r="F363" s="93">
        <v>10</v>
      </c>
      <c r="G363" s="93">
        <v>20</v>
      </c>
      <c r="H363" s="93" t="s">
        <v>538</v>
      </c>
      <c r="I363" s="93" t="s">
        <v>538</v>
      </c>
      <c r="J363" s="93" t="s">
        <v>538</v>
      </c>
      <c r="K363" s="94"/>
      <c r="M363" s="4"/>
    </row>
    <row r="364" spans="1:13" ht="31.5" x14ac:dyDescent="0.25">
      <c r="A364" s="10" t="s">
        <v>300</v>
      </c>
      <c r="B364" s="55"/>
      <c r="C364" s="88">
        <v>50</v>
      </c>
      <c r="D364" s="93">
        <v>50</v>
      </c>
      <c r="E364" s="93">
        <v>0</v>
      </c>
      <c r="F364" s="93">
        <v>0</v>
      </c>
      <c r="G364" s="93">
        <v>0</v>
      </c>
      <c r="H364" s="93" t="s">
        <v>538</v>
      </c>
      <c r="I364" s="93" t="s">
        <v>538</v>
      </c>
      <c r="J364" s="93" t="s">
        <v>538</v>
      </c>
      <c r="K364" s="94"/>
      <c r="M364" s="4"/>
    </row>
    <row r="365" spans="1:13" ht="31.5" x14ac:dyDescent="0.25">
      <c r="A365" s="10" t="s">
        <v>298</v>
      </c>
      <c r="B365" s="54"/>
      <c r="C365" s="81">
        <v>1945</v>
      </c>
      <c r="D365" s="93">
        <v>1935</v>
      </c>
      <c r="E365" s="93">
        <v>10</v>
      </c>
      <c r="F365" s="93">
        <v>0</v>
      </c>
      <c r="G365" s="93">
        <v>0</v>
      </c>
      <c r="H365" s="93" t="s">
        <v>538</v>
      </c>
      <c r="I365" s="93" t="s">
        <v>538</v>
      </c>
      <c r="J365" s="93" t="s">
        <v>538</v>
      </c>
      <c r="K365" s="94"/>
      <c r="M365" s="4"/>
    </row>
    <row r="366" spans="1:13" ht="31.5" x14ac:dyDescent="0.25">
      <c r="A366" s="10" t="s">
        <v>362</v>
      </c>
      <c r="B366" s="55"/>
      <c r="C366" s="88">
        <v>50</v>
      </c>
      <c r="D366" s="93">
        <v>10</v>
      </c>
      <c r="E366" s="93">
        <v>10</v>
      </c>
      <c r="F366" s="93">
        <v>10</v>
      </c>
      <c r="G366" s="93">
        <v>20</v>
      </c>
      <c r="H366" s="93" t="s">
        <v>538</v>
      </c>
      <c r="I366" s="93" t="s">
        <v>538</v>
      </c>
      <c r="J366" s="93" t="s">
        <v>538</v>
      </c>
      <c r="K366" s="94"/>
      <c r="M366" s="4"/>
    </row>
    <row r="367" spans="1:13" ht="15.75" x14ac:dyDescent="0.25">
      <c r="A367" s="7" t="s">
        <v>301</v>
      </c>
      <c r="B367" s="54"/>
      <c r="C367" s="81">
        <v>283</v>
      </c>
      <c r="D367" s="93">
        <v>275</v>
      </c>
      <c r="E367" s="93">
        <v>8</v>
      </c>
      <c r="F367" s="93">
        <v>0</v>
      </c>
      <c r="G367" s="93">
        <v>0</v>
      </c>
      <c r="H367" s="93" t="s">
        <v>538</v>
      </c>
      <c r="I367" s="93" t="s">
        <v>538</v>
      </c>
      <c r="J367" s="93" t="s">
        <v>538</v>
      </c>
      <c r="K367" s="94"/>
      <c r="M367" s="4"/>
    </row>
    <row r="368" spans="1:13" ht="31.5" x14ac:dyDescent="0.25">
      <c r="A368" s="11" t="s">
        <v>302</v>
      </c>
      <c r="B368" s="54"/>
      <c r="C368" s="81">
        <v>50</v>
      </c>
      <c r="D368" s="93">
        <v>10</v>
      </c>
      <c r="E368" s="93">
        <v>10</v>
      </c>
      <c r="F368" s="93">
        <v>10</v>
      </c>
      <c r="G368" s="93">
        <v>20</v>
      </c>
      <c r="H368" s="93" t="s">
        <v>538</v>
      </c>
      <c r="I368" s="93" t="s">
        <v>538</v>
      </c>
      <c r="J368" s="93" t="s">
        <v>538</v>
      </c>
      <c r="K368" s="94"/>
      <c r="M368" s="4"/>
    </row>
    <row r="369" spans="1:13" ht="31.5" x14ac:dyDescent="0.25">
      <c r="A369" s="10" t="s">
        <v>303</v>
      </c>
      <c r="B369" s="55"/>
      <c r="C369" s="88">
        <v>255</v>
      </c>
      <c r="D369" s="93">
        <v>255</v>
      </c>
      <c r="E369" s="93">
        <v>0</v>
      </c>
      <c r="F369" s="93">
        <v>0</v>
      </c>
      <c r="G369" s="93">
        <v>0</v>
      </c>
      <c r="H369" s="93" t="s">
        <v>538</v>
      </c>
      <c r="I369" s="93" t="s">
        <v>538</v>
      </c>
      <c r="J369" s="93" t="s">
        <v>538</v>
      </c>
      <c r="K369" s="94"/>
      <c r="M369" s="4"/>
    </row>
    <row r="370" spans="1:13" ht="31.5" x14ac:dyDescent="0.25">
      <c r="A370" s="10" t="s">
        <v>304</v>
      </c>
      <c r="B370" s="29"/>
      <c r="C370" s="88">
        <v>1150</v>
      </c>
      <c r="D370" s="93">
        <v>1150</v>
      </c>
      <c r="E370" s="93">
        <v>0</v>
      </c>
      <c r="F370" s="93">
        <v>0</v>
      </c>
      <c r="G370" s="93">
        <v>0</v>
      </c>
      <c r="H370" s="93" t="s">
        <v>538</v>
      </c>
      <c r="I370" s="93" t="s">
        <v>538</v>
      </c>
      <c r="J370" s="93" t="s">
        <v>538</v>
      </c>
      <c r="K370" s="94"/>
      <c r="M370" s="4"/>
    </row>
    <row r="371" spans="1:13" ht="15.75" x14ac:dyDescent="0.25">
      <c r="A371" s="47" t="s">
        <v>305</v>
      </c>
      <c r="B371" s="27"/>
      <c r="C371" s="88">
        <v>10</v>
      </c>
      <c r="D371" s="93">
        <v>0</v>
      </c>
      <c r="E371" s="93">
        <v>5</v>
      </c>
      <c r="F371" s="93">
        <v>5</v>
      </c>
      <c r="G371" s="93">
        <v>0</v>
      </c>
      <c r="H371" s="93" t="s">
        <v>538</v>
      </c>
      <c r="I371" s="93" t="s">
        <v>538</v>
      </c>
      <c r="J371" s="93" t="s">
        <v>538</v>
      </c>
      <c r="K371" s="94"/>
      <c r="M371" s="4"/>
    </row>
    <row r="372" spans="1:13" ht="31.5" x14ac:dyDescent="0.25">
      <c r="A372" s="11" t="s">
        <v>307</v>
      </c>
      <c r="B372" s="54"/>
      <c r="C372" s="88">
        <v>100</v>
      </c>
      <c r="D372" s="93">
        <v>40</v>
      </c>
      <c r="E372" s="93">
        <v>20</v>
      </c>
      <c r="F372" s="93">
        <v>20</v>
      </c>
      <c r="G372" s="93">
        <v>20</v>
      </c>
      <c r="H372" s="93" t="s">
        <v>538</v>
      </c>
      <c r="I372" s="93" t="s">
        <v>538</v>
      </c>
      <c r="J372" s="93" t="s">
        <v>538</v>
      </c>
      <c r="K372" s="94"/>
      <c r="M372" s="4"/>
    </row>
    <row r="373" spans="1:13" ht="31.5" x14ac:dyDescent="0.25">
      <c r="A373" s="11" t="s">
        <v>308</v>
      </c>
      <c r="B373" s="54"/>
      <c r="C373" s="88">
        <v>1130</v>
      </c>
      <c r="D373" s="93">
        <v>1130</v>
      </c>
      <c r="E373" s="93">
        <v>0</v>
      </c>
      <c r="F373" s="93">
        <v>0</v>
      </c>
      <c r="G373" s="93">
        <v>0</v>
      </c>
      <c r="H373" s="93" t="s">
        <v>538</v>
      </c>
      <c r="I373" s="93" t="s">
        <v>538</v>
      </c>
      <c r="J373" s="93" t="s">
        <v>538</v>
      </c>
      <c r="K373" s="94"/>
      <c r="M373" s="4"/>
    </row>
    <row r="374" spans="1:13" ht="31.5" x14ac:dyDescent="0.25">
      <c r="A374" s="11" t="s">
        <v>309</v>
      </c>
      <c r="B374" s="54"/>
      <c r="C374" s="88">
        <v>9</v>
      </c>
      <c r="D374" s="93">
        <v>4</v>
      </c>
      <c r="E374" s="93">
        <v>5</v>
      </c>
      <c r="F374" s="93">
        <v>0</v>
      </c>
      <c r="G374" s="93">
        <v>0</v>
      </c>
      <c r="H374" s="93" t="s">
        <v>538</v>
      </c>
      <c r="I374" s="93" t="s">
        <v>538</v>
      </c>
      <c r="J374" s="93" t="s">
        <v>538</v>
      </c>
      <c r="K374" s="94"/>
      <c r="M374" s="4"/>
    </row>
    <row r="375" spans="1:13" ht="31.5" x14ac:dyDescent="0.25">
      <c r="A375" s="11" t="s">
        <v>310</v>
      </c>
      <c r="B375" s="54"/>
      <c r="C375" s="88">
        <v>10</v>
      </c>
      <c r="D375" s="93">
        <v>0</v>
      </c>
      <c r="E375" s="93">
        <v>0</v>
      </c>
      <c r="F375" s="93">
        <v>5</v>
      </c>
      <c r="G375" s="93">
        <v>5</v>
      </c>
      <c r="H375" s="93" t="s">
        <v>538</v>
      </c>
      <c r="I375" s="93" t="s">
        <v>538</v>
      </c>
      <c r="J375" s="93" t="s">
        <v>538</v>
      </c>
      <c r="K375" s="94"/>
      <c r="M375" s="4"/>
    </row>
    <row r="376" spans="1:13" ht="31.5" x14ac:dyDescent="0.25">
      <c r="A376" s="56" t="s">
        <v>311</v>
      </c>
      <c r="B376" s="54"/>
      <c r="C376" s="88">
        <v>10</v>
      </c>
      <c r="D376" s="93">
        <v>5</v>
      </c>
      <c r="E376" s="93">
        <v>5</v>
      </c>
      <c r="F376" s="93">
        <v>0</v>
      </c>
      <c r="G376" s="93">
        <v>0</v>
      </c>
      <c r="H376" s="93" t="s">
        <v>538</v>
      </c>
      <c r="I376" s="93" t="s">
        <v>538</v>
      </c>
      <c r="J376" s="93" t="s">
        <v>538</v>
      </c>
      <c r="K376" s="94"/>
      <c r="M376" s="4"/>
    </row>
    <row r="377" spans="1:13" ht="31.5" x14ac:dyDescent="0.25">
      <c r="A377" s="11" t="s">
        <v>316</v>
      </c>
      <c r="B377" s="54"/>
      <c r="C377" s="88">
        <v>10</v>
      </c>
      <c r="D377" s="93">
        <v>5</v>
      </c>
      <c r="E377" s="93">
        <v>5</v>
      </c>
      <c r="F377" s="93">
        <v>0</v>
      </c>
      <c r="G377" s="93">
        <v>0</v>
      </c>
      <c r="H377" s="93" t="s">
        <v>538</v>
      </c>
      <c r="I377" s="93" t="s">
        <v>538</v>
      </c>
      <c r="J377" s="93" t="s">
        <v>538</v>
      </c>
      <c r="K377" s="94"/>
      <c r="M377" s="4"/>
    </row>
    <row r="378" spans="1:13" ht="15.75" x14ac:dyDescent="0.25">
      <c r="A378" s="12" t="s">
        <v>188</v>
      </c>
      <c r="B378" s="8" t="s">
        <v>127</v>
      </c>
      <c r="C378" s="77">
        <f>+C379+C380+C381+C382+C383+C384+C385+C386+C387+C388+C389+C390+C391+C392+C393+C394+C395+C396+C397+C398+C399+C400+C401+C402+C403+C404+C405+C406+C407+C408+C409+C410</f>
        <v>4760</v>
      </c>
      <c r="D378" s="77">
        <f t="shared" ref="D378:G378" si="103">+D379+D380+D381+D382+D383+D384+D385+D386+D387+D388+D389+D390+D391+D392+D393+D394+D395+D396+D397+D398+D399+D400+D401+D402+D403+D404+D405+D406+D407+D408+D409+D410</f>
        <v>1392</v>
      </c>
      <c r="E378" s="77">
        <f t="shared" si="103"/>
        <v>2575</v>
      </c>
      <c r="F378" s="77">
        <f t="shared" si="103"/>
        <v>668</v>
      </c>
      <c r="G378" s="77">
        <f t="shared" si="103"/>
        <v>125</v>
      </c>
      <c r="H378" s="93" t="s">
        <v>538</v>
      </c>
      <c r="I378" s="93" t="s">
        <v>538</v>
      </c>
      <c r="J378" s="93" t="s">
        <v>538</v>
      </c>
      <c r="K378" s="94"/>
      <c r="M378" s="4"/>
    </row>
    <row r="379" spans="1:13" ht="15.75" x14ac:dyDescent="0.25">
      <c r="A379" s="7" t="s">
        <v>450</v>
      </c>
      <c r="B379" s="8"/>
      <c r="C379" s="81">
        <v>5</v>
      </c>
      <c r="D379" s="81">
        <v>0</v>
      </c>
      <c r="E379" s="81">
        <v>5</v>
      </c>
      <c r="F379" s="81">
        <v>0</v>
      </c>
      <c r="G379" s="81">
        <v>0</v>
      </c>
      <c r="H379" s="93" t="s">
        <v>538</v>
      </c>
      <c r="I379" s="93" t="s">
        <v>538</v>
      </c>
      <c r="J379" s="93" t="s">
        <v>538</v>
      </c>
      <c r="K379" s="94"/>
      <c r="M379" s="4"/>
    </row>
    <row r="380" spans="1:13" ht="15.75" x14ac:dyDescent="0.25">
      <c r="A380" s="7" t="s">
        <v>452</v>
      </c>
      <c r="B380" s="8"/>
      <c r="C380" s="81">
        <v>50</v>
      </c>
      <c r="D380" s="93">
        <v>0</v>
      </c>
      <c r="E380" s="93">
        <v>0</v>
      </c>
      <c r="F380" s="93">
        <v>0</v>
      </c>
      <c r="G380" s="93">
        <v>50</v>
      </c>
      <c r="H380" s="93" t="s">
        <v>538</v>
      </c>
      <c r="I380" s="93" t="s">
        <v>538</v>
      </c>
      <c r="J380" s="93" t="s">
        <v>538</v>
      </c>
      <c r="K380" s="94"/>
      <c r="M380" s="4"/>
    </row>
    <row r="381" spans="1:13" ht="15.75" x14ac:dyDescent="0.25">
      <c r="A381" s="47" t="s">
        <v>453</v>
      </c>
      <c r="B381" s="8"/>
      <c r="C381" s="81">
        <v>180</v>
      </c>
      <c r="D381" s="93">
        <v>0</v>
      </c>
      <c r="E381" s="93">
        <v>180</v>
      </c>
      <c r="F381" s="93">
        <v>0</v>
      </c>
      <c r="G381" s="93">
        <v>0</v>
      </c>
      <c r="H381" s="93" t="s">
        <v>538</v>
      </c>
      <c r="I381" s="93" t="s">
        <v>538</v>
      </c>
      <c r="J381" s="93" t="s">
        <v>538</v>
      </c>
      <c r="K381" s="94"/>
      <c r="M381" s="4"/>
    </row>
    <row r="382" spans="1:13" ht="15.75" x14ac:dyDescent="0.25">
      <c r="A382" s="7" t="s">
        <v>541</v>
      </c>
      <c r="B382" s="8"/>
      <c r="C382" s="81">
        <v>300</v>
      </c>
      <c r="D382" s="93">
        <v>0</v>
      </c>
      <c r="E382" s="93">
        <v>150</v>
      </c>
      <c r="F382" s="93">
        <v>75</v>
      </c>
      <c r="G382" s="93">
        <v>75</v>
      </c>
      <c r="H382" s="93" t="s">
        <v>538</v>
      </c>
      <c r="I382" s="93" t="s">
        <v>538</v>
      </c>
      <c r="J382" s="93" t="s">
        <v>538</v>
      </c>
      <c r="K382" s="94"/>
      <c r="M382" s="4"/>
    </row>
    <row r="383" spans="1:13" ht="15.75" x14ac:dyDescent="0.25">
      <c r="A383" s="7" t="s">
        <v>451</v>
      </c>
      <c r="B383" s="8"/>
      <c r="C383" s="81">
        <v>5</v>
      </c>
      <c r="D383" s="93">
        <v>0</v>
      </c>
      <c r="E383" s="93">
        <v>5</v>
      </c>
      <c r="F383" s="93">
        <v>0</v>
      </c>
      <c r="G383" s="93">
        <v>0</v>
      </c>
      <c r="H383" s="93" t="s">
        <v>538</v>
      </c>
      <c r="I383" s="93" t="s">
        <v>538</v>
      </c>
      <c r="J383" s="93" t="s">
        <v>538</v>
      </c>
      <c r="K383" s="94"/>
      <c r="M383" s="4"/>
    </row>
    <row r="384" spans="1:13" ht="31.5" x14ac:dyDescent="0.25">
      <c r="A384" s="11" t="s">
        <v>444</v>
      </c>
      <c r="B384" s="8"/>
      <c r="C384" s="81">
        <v>100</v>
      </c>
      <c r="D384" s="93">
        <v>0</v>
      </c>
      <c r="E384" s="93">
        <v>100</v>
      </c>
      <c r="F384" s="93">
        <v>0</v>
      </c>
      <c r="G384" s="93">
        <v>0</v>
      </c>
      <c r="H384" s="93" t="s">
        <v>538</v>
      </c>
      <c r="I384" s="93" t="s">
        <v>538</v>
      </c>
      <c r="J384" s="93" t="s">
        <v>538</v>
      </c>
      <c r="K384" s="94"/>
      <c r="M384" s="4"/>
    </row>
    <row r="385" spans="1:13" ht="31.5" x14ac:dyDescent="0.25">
      <c r="A385" s="11" t="s">
        <v>311</v>
      </c>
      <c r="B385" s="8"/>
      <c r="C385" s="81">
        <v>10</v>
      </c>
      <c r="D385" s="93">
        <v>10</v>
      </c>
      <c r="E385" s="93">
        <v>0</v>
      </c>
      <c r="F385" s="93">
        <v>0</v>
      </c>
      <c r="G385" s="93">
        <v>0</v>
      </c>
      <c r="H385" s="93" t="s">
        <v>538</v>
      </c>
      <c r="I385" s="93" t="s">
        <v>538</v>
      </c>
      <c r="J385" s="93" t="s">
        <v>538</v>
      </c>
      <c r="K385" s="94"/>
      <c r="M385" s="4"/>
    </row>
    <row r="386" spans="1:13" ht="31.5" x14ac:dyDescent="0.25">
      <c r="A386" s="58" t="s">
        <v>329</v>
      </c>
      <c r="B386" s="8"/>
      <c r="C386" s="81">
        <v>100</v>
      </c>
      <c r="D386" s="93">
        <v>0</v>
      </c>
      <c r="E386" s="93">
        <v>50</v>
      </c>
      <c r="F386" s="93">
        <v>50</v>
      </c>
      <c r="G386" s="93">
        <v>0</v>
      </c>
      <c r="H386" s="93" t="s">
        <v>538</v>
      </c>
      <c r="I386" s="93" t="s">
        <v>538</v>
      </c>
      <c r="J386" s="93" t="s">
        <v>538</v>
      </c>
      <c r="K386" s="94"/>
      <c r="M386" s="4"/>
    </row>
    <row r="387" spans="1:13" ht="31.5" x14ac:dyDescent="0.25">
      <c r="A387" s="58" t="s">
        <v>330</v>
      </c>
      <c r="B387" s="8"/>
      <c r="C387" s="81">
        <v>100</v>
      </c>
      <c r="D387" s="93">
        <v>0</v>
      </c>
      <c r="E387" s="93">
        <v>100</v>
      </c>
      <c r="F387" s="93">
        <v>0</v>
      </c>
      <c r="G387" s="93">
        <v>0</v>
      </c>
      <c r="H387" s="93" t="s">
        <v>538</v>
      </c>
      <c r="I387" s="93" t="s">
        <v>538</v>
      </c>
      <c r="J387" s="93" t="s">
        <v>538</v>
      </c>
      <c r="K387" s="94"/>
      <c r="M387" s="4"/>
    </row>
    <row r="388" spans="1:13" ht="47.25" x14ac:dyDescent="0.25">
      <c r="A388" s="10" t="s">
        <v>435</v>
      </c>
      <c r="B388" s="8"/>
      <c r="C388" s="81">
        <v>334</v>
      </c>
      <c r="D388" s="93">
        <v>0</v>
      </c>
      <c r="E388" s="93">
        <v>200</v>
      </c>
      <c r="F388" s="93">
        <v>134</v>
      </c>
      <c r="G388" s="93">
        <v>0</v>
      </c>
      <c r="H388" s="93" t="s">
        <v>538</v>
      </c>
      <c r="I388" s="93" t="s">
        <v>538</v>
      </c>
      <c r="J388" s="93" t="s">
        <v>538</v>
      </c>
      <c r="K388" s="94"/>
      <c r="M388" s="4"/>
    </row>
    <row r="389" spans="1:13" ht="15.75" x14ac:dyDescent="0.25">
      <c r="A389" s="44" t="s">
        <v>314</v>
      </c>
      <c r="B389" s="8"/>
      <c r="C389" s="81">
        <v>100</v>
      </c>
      <c r="D389" s="93">
        <v>0</v>
      </c>
      <c r="E389" s="93">
        <v>100</v>
      </c>
      <c r="F389" s="93">
        <v>0</v>
      </c>
      <c r="G389" s="93">
        <v>0</v>
      </c>
      <c r="H389" s="93" t="s">
        <v>538</v>
      </c>
      <c r="I389" s="93" t="s">
        <v>538</v>
      </c>
      <c r="J389" s="93" t="s">
        <v>538</v>
      </c>
      <c r="K389" s="94"/>
      <c r="M389" s="4"/>
    </row>
    <row r="390" spans="1:13" ht="15.75" x14ac:dyDescent="0.25">
      <c r="A390" s="11" t="s">
        <v>312</v>
      </c>
      <c r="B390" s="8"/>
      <c r="C390" s="81">
        <v>100</v>
      </c>
      <c r="D390" s="93">
        <v>0</v>
      </c>
      <c r="E390" s="93">
        <v>100</v>
      </c>
      <c r="F390" s="93">
        <v>0</v>
      </c>
      <c r="G390" s="93">
        <v>0</v>
      </c>
      <c r="H390" s="93" t="s">
        <v>538</v>
      </c>
      <c r="I390" s="93" t="s">
        <v>538</v>
      </c>
      <c r="J390" s="93" t="s">
        <v>538</v>
      </c>
      <c r="K390" s="94"/>
      <c r="M390" s="4"/>
    </row>
    <row r="391" spans="1:13" ht="15.75" x14ac:dyDescent="0.25">
      <c r="A391" s="56" t="s">
        <v>313</v>
      </c>
      <c r="B391" s="8"/>
      <c r="C391" s="81">
        <v>100</v>
      </c>
      <c r="D391" s="93">
        <v>0</v>
      </c>
      <c r="E391" s="93">
        <v>100</v>
      </c>
      <c r="F391" s="93">
        <v>0</v>
      </c>
      <c r="G391" s="93">
        <v>0</v>
      </c>
      <c r="H391" s="93" t="s">
        <v>538</v>
      </c>
      <c r="I391" s="93" t="s">
        <v>538</v>
      </c>
      <c r="J391" s="93" t="s">
        <v>538</v>
      </c>
      <c r="K391" s="94"/>
      <c r="M391" s="4"/>
    </row>
    <row r="392" spans="1:13" ht="47.25" x14ac:dyDescent="0.25">
      <c r="A392" s="71" t="s">
        <v>319</v>
      </c>
      <c r="B392" s="72"/>
      <c r="C392" s="83">
        <v>480</v>
      </c>
      <c r="D392" s="93">
        <v>320</v>
      </c>
      <c r="E392" s="93">
        <v>160</v>
      </c>
      <c r="F392" s="93">
        <v>0</v>
      </c>
      <c r="G392" s="93">
        <v>0</v>
      </c>
      <c r="H392" s="93" t="s">
        <v>538</v>
      </c>
      <c r="I392" s="93" t="s">
        <v>538</v>
      </c>
      <c r="J392" s="93" t="s">
        <v>538</v>
      </c>
      <c r="K392" s="94"/>
      <c r="M392" s="4"/>
    </row>
    <row r="393" spans="1:13" ht="31.5" x14ac:dyDescent="0.25">
      <c r="A393" s="71" t="s">
        <v>320</v>
      </c>
      <c r="B393" s="72"/>
      <c r="C393" s="83">
        <v>200</v>
      </c>
      <c r="D393" s="93">
        <v>100</v>
      </c>
      <c r="E393" s="93">
        <v>100</v>
      </c>
      <c r="F393" s="93">
        <v>0</v>
      </c>
      <c r="G393" s="93">
        <v>0</v>
      </c>
      <c r="H393" s="93" t="s">
        <v>538</v>
      </c>
      <c r="I393" s="93" t="s">
        <v>538</v>
      </c>
      <c r="J393" s="93" t="s">
        <v>538</v>
      </c>
      <c r="K393" s="94"/>
      <c r="M393" s="4"/>
    </row>
    <row r="394" spans="1:13" ht="47.25" x14ac:dyDescent="0.25">
      <c r="A394" s="71" t="s">
        <v>321</v>
      </c>
      <c r="B394" s="72"/>
      <c r="C394" s="83">
        <v>100</v>
      </c>
      <c r="D394" s="93">
        <v>100</v>
      </c>
      <c r="E394" s="93">
        <v>0</v>
      </c>
      <c r="F394" s="93">
        <v>0</v>
      </c>
      <c r="G394" s="93">
        <v>0</v>
      </c>
      <c r="H394" s="93" t="s">
        <v>538</v>
      </c>
      <c r="I394" s="93" t="s">
        <v>538</v>
      </c>
      <c r="J394" s="93" t="s">
        <v>538</v>
      </c>
      <c r="K394" s="94"/>
      <c r="M394" s="4"/>
    </row>
    <row r="395" spans="1:13" ht="31.5" x14ac:dyDescent="0.25">
      <c r="A395" s="9" t="s">
        <v>308</v>
      </c>
      <c r="B395" s="8"/>
      <c r="C395" s="89">
        <v>400</v>
      </c>
      <c r="D395" s="93">
        <v>400</v>
      </c>
      <c r="E395" s="93">
        <v>0</v>
      </c>
      <c r="F395" s="93">
        <v>0</v>
      </c>
      <c r="G395" s="93">
        <v>0</v>
      </c>
      <c r="H395" s="93" t="s">
        <v>538</v>
      </c>
      <c r="I395" s="93" t="s">
        <v>538</v>
      </c>
      <c r="J395" s="93" t="s">
        <v>538</v>
      </c>
      <c r="K395" s="94"/>
      <c r="M395" s="4"/>
    </row>
    <row r="396" spans="1:13" ht="15.75" x14ac:dyDescent="0.25">
      <c r="A396" s="104" t="s">
        <v>475</v>
      </c>
      <c r="B396" s="105"/>
      <c r="C396" s="111">
        <v>98</v>
      </c>
      <c r="D396" s="93">
        <v>0</v>
      </c>
      <c r="E396" s="93">
        <v>0</v>
      </c>
      <c r="F396" s="93">
        <v>98</v>
      </c>
      <c r="G396" s="93">
        <v>0</v>
      </c>
      <c r="H396" s="93" t="s">
        <v>538</v>
      </c>
      <c r="I396" s="93" t="s">
        <v>538</v>
      </c>
      <c r="J396" s="93" t="s">
        <v>538</v>
      </c>
      <c r="K396" s="94"/>
      <c r="M396" s="4"/>
    </row>
    <row r="397" spans="1:13" ht="15.75" x14ac:dyDescent="0.25">
      <c r="A397" s="104" t="s">
        <v>476</v>
      </c>
      <c r="B397" s="105"/>
      <c r="C397" s="111">
        <v>120</v>
      </c>
      <c r="D397" s="93">
        <v>0</v>
      </c>
      <c r="E397" s="93">
        <v>60</v>
      </c>
      <c r="F397" s="93">
        <v>60</v>
      </c>
      <c r="G397" s="93">
        <v>0</v>
      </c>
      <c r="H397" s="93" t="s">
        <v>538</v>
      </c>
      <c r="I397" s="93" t="s">
        <v>538</v>
      </c>
      <c r="J397" s="93" t="s">
        <v>538</v>
      </c>
      <c r="K397" s="94"/>
      <c r="M397" s="4"/>
    </row>
    <row r="398" spans="1:13" ht="31.5" x14ac:dyDescent="0.25">
      <c r="A398" s="104" t="s">
        <v>477</v>
      </c>
      <c r="B398" s="105"/>
      <c r="C398" s="111">
        <v>95</v>
      </c>
      <c r="D398" s="93">
        <v>0</v>
      </c>
      <c r="E398" s="93">
        <v>95</v>
      </c>
      <c r="F398" s="93">
        <v>0</v>
      </c>
      <c r="G398" s="93">
        <v>0</v>
      </c>
      <c r="H398" s="93" t="s">
        <v>538</v>
      </c>
      <c r="I398" s="93" t="s">
        <v>538</v>
      </c>
      <c r="J398" s="93" t="s">
        <v>538</v>
      </c>
      <c r="K398" s="94"/>
      <c r="M398" s="4"/>
    </row>
    <row r="399" spans="1:13" ht="31.5" x14ac:dyDescent="0.25">
      <c r="A399" s="106" t="s">
        <v>478</v>
      </c>
      <c r="B399" s="105"/>
      <c r="C399" s="111">
        <v>33</v>
      </c>
      <c r="D399" s="93">
        <v>0</v>
      </c>
      <c r="E399" s="93">
        <v>33</v>
      </c>
      <c r="F399" s="93">
        <v>0</v>
      </c>
      <c r="G399" s="93">
        <v>0</v>
      </c>
      <c r="H399" s="93" t="s">
        <v>538</v>
      </c>
      <c r="I399" s="93" t="s">
        <v>538</v>
      </c>
      <c r="J399" s="93" t="s">
        <v>538</v>
      </c>
      <c r="K399" s="94"/>
      <c r="M399" s="4"/>
    </row>
    <row r="400" spans="1:13" ht="15.75" x14ac:dyDescent="0.25">
      <c r="A400" s="106" t="s">
        <v>479</v>
      </c>
      <c r="B400" s="105"/>
      <c r="C400" s="111">
        <v>25</v>
      </c>
      <c r="D400" s="93">
        <v>0</v>
      </c>
      <c r="E400" s="93">
        <v>25</v>
      </c>
      <c r="F400" s="93">
        <v>0</v>
      </c>
      <c r="G400" s="93">
        <v>0</v>
      </c>
      <c r="H400" s="93" t="s">
        <v>538</v>
      </c>
      <c r="I400" s="93" t="s">
        <v>538</v>
      </c>
      <c r="J400" s="93" t="s">
        <v>538</v>
      </c>
      <c r="K400" s="94"/>
      <c r="M400" s="4"/>
    </row>
    <row r="401" spans="1:13" ht="15.75" x14ac:dyDescent="0.25">
      <c r="A401" s="106" t="s">
        <v>480</v>
      </c>
      <c r="B401" s="105"/>
      <c r="C401" s="111">
        <v>26</v>
      </c>
      <c r="D401" s="93">
        <v>0</v>
      </c>
      <c r="E401" s="93">
        <v>26</v>
      </c>
      <c r="F401" s="93">
        <v>0</v>
      </c>
      <c r="G401" s="93">
        <v>0</v>
      </c>
      <c r="H401" s="93" t="s">
        <v>538</v>
      </c>
      <c r="I401" s="93" t="s">
        <v>538</v>
      </c>
      <c r="J401" s="93" t="s">
        <v>538</v>
      </c>
      <c r="K401" s="94"/>
      <c r="M401" s="4"/>
    </row>
    <row r="402" spans="1:13" ht="15.75" x14ac:dyDescent="0.25">
      <c r="A402" s="106" t="s">
        <v>481</v>
      </c>
      <c r="B402" s="105"/>
      <c r="C402" s="111">
        <v>20</v>
      </c>
      <c r="D402" s="93">
        <v>0</v>
      </c>
      <c r="E402" s="93">
        <v>0</v>
      </c>
      <c r="F402" s="93">
        <v>20</v>
      </c>
      <c r="G402" s="93">
        <v>0</v>
      </c>
      <c r="H402" s="93" t="s">
        <v>538</v>
      </c>
      <c r="I402" s="93" t="s">
        <v>538</v>
      </c>
      <c r="J402" s="93" t="s">
        <v>538</v>
      </c>
      <c r="K402" s="94"/>
      <c r="M402" s="4"/>
    </row>
    <row r="403" spans="1:13" ht="15.75" x14ac:dyDescent="0.25">
      <c r="A403" s="106" t="s">
        <v>482</v>
      </c>
      <c r="B403" s="105"/>
      <c r="C403" s="111">
        <v>84</v>
      </c>
      <c r="D403" s="93">
        <v>0</v>
      </c>
      <c r="E403" s="93">
        <v>44</v>
      </c>
      <c r="F403" s="93">
        <v>40</v>
      </c>
      <c r="G403" s="93">
        <v>0</v>
      </c>
      <c r="H403" s="93" t="s">
        <v>538</v>
      </c>
      <c r="I403" s="93" t="s">
        <v>538</v>
      </c>
      <c r="J403" s="93" t="s">
        <v>538</v>
      </c>
      <c r="K403" s="94"/>
      <c r="M403" s="4"/>
    </row>
    <row r="404" spans="1:13" ht="15.75" x14ac:dyDescent="0.25">
      <c r="A404" s="106" t="s">
        <v>483</v>
      </c>
      <c r="B404" s="105"/>
      <c r="C404" s="111">
        <v>61</v>
      </c>
      <c r="D404" s="93">
        <v>0</v>
      </c>
      <c r="E404" s="93">
        <v>0</v>
      </c>
      <c r="F404" s="93">
        <v>61</v>
      </c>
      <c r="G404" s="93">
        <v>0</v>
      </c>
      <c r="H404" s="93" t="s">
        <v>538</v>
      </c>
      <c r="I404" s="93" t="s">
        <v>538</v>
      </c>
      <c r="J404" s="93" t="s">
        <v>538</v>
      </c>
      <c r="K404" s="94"/>
      <c r="M404" s="4"/>
    </row>
    <row r="405" spans="1:13" ht="15.75" x14ac:dyDescent="0.25">
      <c r="A405" s="106" t="s">
        <v>484</v>
      </c>
      <c r="B405" s="105"/>
      <c r="C405" s="111">
        <v>27</v>
      </c>
      <c r="D405" s="93">
        <v>0</v>
      </c>
      <c r="E405" s="93">
        <v>27</v>
      </c>
      <c r="F405" s="93">
        <v>0</v>
      </c>
      <c r="G405" s="93">
        <v>0</v>
      </c>
      <c r="H405" s="93" t="s">
        <v>538</v>
      </c>
      <c r="I405" s="93" t="s">
        <v>538</v>
      </c>
      <c r="J405" s="93" t="s">
        <v>538</v>
      </c>
      <c r="K405" s="94"/>
      <c r="M405" s="4"/>
    </row>
    <row r="406" spans="1:13" ht="15.75" x14ac:dyDescent="0.25">
      <c r="A406" s="106" t="s">
        <v>485</v>
      </c>
      <c r="B406" s="105"/>
      <c r="C406" s="111">
        <v>40</v>
      </c>
      <c r="D406" s="93">
        <v>0</v>
      </c>
      <c r="E406" s="93">
        <v>20</v>
      </c>
      <c r="F406" s="93">
        <v>20</v>
      </c>
      <c r="G406" s="93">
        <v>0</v>
      </c>
      <c r="H406" s="93" t="s">
        <v>538</v>
      </c>
      <c r="I406" s="93" t="s">
        <v>538</v>
      </c>
      <c r="J406" s="93" t="s">
        <v>538</v>
      </c>
      <c r="K406" s="94"/>
      <c r="M406" s="4"/>
    </row>
    <row r="407" spans="1:13" ht="15.75" x14ac:dyDescent="0.25">
      <c r="A407" s="106" t="s">
        <v>486</v>
      </c>
      <c r="B407" s="105"/>
      <c r="C407" s="111">
        <v>125</v>
      </c>
      <c r="D407" s="93">
        <v>0</v>
      </c>
      <c r="E407" s="93">
        <v>125</v>
      </c>
      <c r="F407" s="93">
        <v>0</v>
      </c>
      <c r="G407" s="93">
        <v>0</v>
      </c>
      <c r="H407" s="93" t="s">
        <v>538</v>
      </c>
      <c r="I407" s="93" t="s">
        <v>538</v>
      </c>
      <c r="J407" s="93" t="s">
        <v>538</v>
      </c>
      <c r="K407" s="94"/>
      <c r="M407" s="4"/>
    </row>
    <row r="408" spans="1:13" ht="15.75" x14ac:dyDescent="0.25">
      <c r="A408" s="106" t="s">
        <v>487</v>
      </c>
      <c r="B408" s="105"/>
      <c r="C408" s="111">
        <v>230</v>
      </c>
      <c r="D408" s="93">
        <v>0</v>
      </c>
      <c r="E408" s="93">
        <v>120</v>
      </c>
      <c r="F408" s="93">
        <v>110</v>
      </c>
      <c r="G408" s="93">
        <v>0</v>
      </c>
      <c r="H408" s="93" t="s">
        <v>538</v>
      </c>
      <c r="I408" s="93" t="s">
        <v>538</v>
      </c>
      <c r="J408" s="93" t="s">
        <v>538</v>
      </c>
      <c r="K408" s="94"/>
      <c r="M408" s="4"/>
    </row>
    <row r="409" spans="1:13" ht="15.75" x14ac:dyDescent="0.25">
      <c r="A409" s="59" t="s">
        <v>488</v>
      </c>
      <c r="B409" s="103"/>
      <c r="C409" s="111">
        <v>1050</v>
      </c>
      <c r="D409" s="93">
        <v>400</v>
      </c>
      <c r="E409" s="93">
        <v>650</v>
      </c>
      <c r="F409" s="93">
        <v>0</v>
      </c>
      <c r="G409" s="93">
        <v>0</v>
      </c>
      <c r="H409" s="93" t="s">
        <v>538</v>
      </c>
      <c r="I409" s="93" t="s">
        <v>538</v>
      </c>
      <c r="J409" s="93" t="s">
        <v>538</v>
      </c>
      <c r="K409" s="94"/>
      <c r="M409" s="4"/>
    </row>
    <row r="410" spans="1:13" ht="15.75" x14ac:dyDescent="0.25">
      <c r="A410" s="59" t="s">
        <v>489</v>
      </c>
      <c r="B410" s="103"/>
      <c r="C410" s="111">
        <v>62</v>
      </c>
      <c r="D410" s="93">
        <v>62</v>
      </c>
      <c r="E410" s="93">
        <v>0</v>
      </c>
      <c r="F410" s="93">
        <v>0</v>
      </c>
      <c r="G410" s="93">
        <v>0</v>
      </c>
      <c r="H410" s="93" t="s">
        <v>538</v>
      </c>
      <c r="I410" s="93" t="s">
        <v>538</v>
      </c>
      <c r="J410" s="93" t="s">
        <v>538</v>
      </c>
      <c r="K410" s="94"/>
      <c r="M410" s="4"/>
    </row>
    <row r="411" spans="1:13" ht="15.75" x14ac:dyDescent="0.25">
      <c r="A411" s="12" t="s">
        <v>16</v>
      </c>
      <c r="B411" s="8" t="s">
        <v>107</v>
      </c>
      <c r="C411" s="84">
        <f>C412</f>
        <v>115</v>
      </c>
      <c r="D411" s="84">
        <f t="shared" ref="D411:G412" si="104">D412</f>
        <v>50</v>
      </c>
      <c r="E411" s="84">
        <f t="shared" si="104"/>
        <v>35</v>
      </c>
      <c r="F411" s="84">
        <f t="shared" si="104"/>
        <v>25</v>
      </c>
      <c r="G411" s="84">
        <f t="shared" si="104"/>
        <v>5</v>
      </c>
      <c r="H411" s="93" t="s">
        <v>538</v>
      </c>
      <c r="I411" s="93" t="s">
        <v>538</v>
      </c>
      <c r="J411" s="93" t="s">
        <v>538</v>
      </c>
      <c r="K411" s="94"/>
      <c r="M411" s="4"/>
    </row>
    <row r="412" spans="1:13" ht="15.75" x14ac:dyDescent="0.25">
      <c r="A412" s="12" t="s">
        <v>44</v>
      </c>
      <c r="B412" s="8"/>
      <c r="C412" s="84">
        <f>C413</f>
        <v>115</v>
      </c>
      <c r="D412" s="84">
        <f t="shared" si="104"/>
        <v>50</v>
      </c>
      <c r="E412" s="84">
        <f t="shared" si="104"/>
        <v>35</v>
      </c>
      <c r="F412" s="84">
        <f t="shared" si="104"/>
        <v>25</v>
      </c>
      <c r="G412" s="84">
        <f t="shared" si="104"/>
        <v>5</v>
      </c>
      <c r="H412" s="93" t="s">
        <v>538</v>
      </c>
      <c r="I412" s="93" t="s">
        <v>538</v>
      </c>
      <c r="J412" s="93" t="s">
        <v>538</v>
      </c>
      <c r="K412" s="94"/>
      <c r="M412" s="4"/>
    </row>
    <row r="413" spans="1:13" ht="15.75" x14ac:dyDescent="0.25">
      <c r="A413" s="7" t="s">
        <v>214</v>
      </c>
      <c r="B413" s="8"/>
      <c r="C413" s="89">
        <v>115</v>
      </c>
      <c r="D413" s="93">
        <v>50</v>
      </c>
      <c r="E413" s="93">
        <v>35</v>
      </c>
      <c r="F413" s="93">
        <v>25</v>
      </c>
      <c r="G413" s="93">
        <v>5</v>
      </c>
      <c r="H413" s="93" t="s">
        <v>538</v>
      </c>
      <c r="I413" s="93" t="s">
        <v>538</v>
      </c>
      <c r="J413" s="93" t="s">
        <v>538</v>
      </c>
      <c r="K413" s="94"/>
      <c r="M413" s="4"/>
    </row>
    <row r="414" spans="1:13" ht="15.75" x14ac:dyDescent="0.25">
      <c r="A414" s="12" t="s">
        <v>218</v>
      </c>
      <c r="B414" s="8" t="s">
        <v>140</v>
      </c>
      <c r="C414" s="84">
        <v>310</v>
      </c>
      <c r="D414" s="13">
        <v>310</v>
      </c>
      <c r="E414" s="13">
        <v>0</v>
      </c>
      <c r="F414" s="13">
        <v>0</v>
      </c>
      <c r="G414" s="13">
        <v>0</v>
      </c>
      <c r="H414" s="93" t="s">
        <v>538</v>
      </c>
      <c r="I414" s="93" t="s">
        <v>538</v>
      </c>
      <c r="J414" s="93" t="s">
        <v>538</v>
      </c>
      <c r="K414" s="94"/>
      <c r="M414" s="4"/>
    </row>
    <row r="415" spans="1:13" ht="15.75" x14ac:dyDescent="0.25">
      <c r="A415" s="12" t="s">
        <v>156</v>
      </c>
      <c r="B415" s="8" t="s">
        <v>108</v>
      </c>
      <c r="C415" s="84">
        <f>+C416+C427</f>
        <v>6539</v>
      </c>
      <c r="D415" s="84">
        <f t="shared" ref="D415:G415" si="105">+D416+D427</f>
        <v>3367</v>
      </c>
      <c r="E415" s="84">
        <f t="shared" si="105"/>
        <v>2207</v>
      </c>
      <c r="F415" s="84">
        <f t="shared" si="105"/>
        <v>835</v>
      </c>
      <c r="G415" s="84">
        <f t="shared" si="105"/>
        <v>130</v>
      </c>
      <c r="H415" s="93" t="s">
        <v>538</v>
      </c>
      <c r="I415" s="93" t="s">
        <v>538</v>
      </c>
      <c r="J415" s="93" t="s">
        <v>538</v>
      </c>
      <c r="K415" s="94"/>
      <c r="M415" s="4"/>
    </row>
    <row r="416" spans="1:13" ht="15.75" x14ac:dyDescent="0.25">
      <c r="A416" s="12" t="s">
        <v>44</v>
      </c>
      <c r="B416" s="8"/>
      <c r="C416" s="84">
        <f>+C417+C418+C419+C420+C421+C422+C423+C424+C425+C426</f>
        <v>3962</v>
      </c>
      <c r="D416" s="84">
        <f t="shared" ref="D416:G416" si="106">+D417+D418+D419+D420+D421+D422+D423+D424+D425+D426</f>
        <v>2019</v>
      </c>
      <c r="E416" s="84">
        <f t="shared" si="106"/>
        <v>978</v>
      </c>
      <c r="F416" s="84">
        <f t="shared" si="106"/>
        <v>835</v>
      </c>
      <c r="G416" s="84">
        <f t="shared" si="106"/>
        <v>130</v>
      </c>
      <c r="H416" s="93" t="s">
        <v>538</v>
      </c>
      <c r="I416" s="93" t="s">
        <v>538</v>
      </c>
      <c r="J416" s="93" t="s">
        <v>538</v>
      </c>
      <c r="K416" s="94"/>
      <c r="M416" s="4"/>
    </row>
    <row r="417" spans="1:13" ht="15.75" x14ac:dyDescent="0.25">
      <c r="A417" s="59" t="s">
        <v>198</v>
      </c>
      <c r="B417" s="103"/>
      <c r="C417" s="111">
        <v>60</v>
      </c>
      <c r="D417" s="93">
        <v>25</v>
      </c>
      <c r="E417" s="93">
        <v>20</v>
      </c>
      <c r="F417" s="93">
        <v>10</v>
      </c>
      <c r="G417" s="93">
        <v>5</v>
      </c>
      <c r="H417" s="93" t="s">
        <v>538</v>
      </c>
      <c r="I417" s="93" t="s">
        <v>538</v>
      </c>
      <c r="J417" s="93" t="s">
        <v>538</v>
      </c>
      <c r="K417" s="94"/>
      <c r="M417" s="4"/>
    </row>
    <row r="418" spans="1:13" ht="15.75" x14ac:dyDescent="0.25">
      <c r="A418" s="101" t="s">
        <v>216</v>
      </c>
      <c r="B418" s="107"/>
      <c r="C418" s="111">
        <v>2930</v>
      </c>
      <c r="D418" s="93">
        <v>1530</v>
      </c>
      <c r="E418" s="93">
        <v>700</v>
      </c>
      <c r="F418" s="93">
        <v>700</v>
      </c>
      <c r="G418" s="93">
        <v>0</v>
      </c>
      <c r="H418" s="93" t="s">
        <v>538</v>
      </c>
      <c r="I418" s="93" t="s">
        <v>538</v>
      </c>
      <c r="J418" s="93" t="s">
        <v>538</v>
      </c>
      <c r="K418" s="94"/>
      <c r="M418" s="4"/>
    </row>
    <row r="419" spans="1:13" ht="15.75" x14ac:dyDescent="0.25">
      <c r="A419" s="108" t="s">
        <v>413</v>
      </c>
      <c r="B419" s="107"/>
      <c r="C419" s="111">
        <v>100</v>
      </c>
      <c r="D419" s="93">
        <v>100</v>
      </c>
      <c r="E419" s="93">
        <v>0</v>
      </c>
      <c r="F419" s="93">
        <v>0</v>
      </c>
      <c r="G419" s="93">
        <v>0</v>
      </c>
      <c r="H419" s="93" t="s">
        <v>538</v>
      </c>
      <c r="I419" s="93" t="s">
        <v>538</v>
      </c>
      <c r="J419" s="93" t="s">
        <v>538</v>
      </c>
      <c r="K419" s="94"/>
      <c r="M419" s="4"/>
    </row>
    <row r="420" spans="1:13" ht="36.75" customHeight="1" x14ac:dyDescent="0.25">
      <c r="A420" s="40" t="s">
        <v>338</v>
      </c>
      <c r="B420" s="107"/>
      <c r="C420" s="111">
        <v>5</v>
      </c>
      <c r="D420" s="93">
        <v>0</v>
      </c>
      <c r="E420" s="93">
        <v>5</v>
      </c>
      <c r="F420" s="93">
        <v>0</v>
      </c>
      <c r="G420" s="93">
        <v>0</v>
      </c>
      <c r="H420" s="93" t="s">
        <v>538</v>
      </c>
      <c r="I420" s="93" t="s">
        <v>538</v>
      </c>
      <c r="J420" s="93" t="s">
        <v>538</v>
      </c>
      <c r="K420" s="94"/>
      <c r="M420" s="4"/>
    </row>
    <row r="421" spans="1:13" ht="15.75" x14ac:dyDescent="0.25">
      <c r="A421" s="101" t="s">
        <v>339</v>
      </c>
      <c r="B421" s="107"/>
      <c r="C421" s="111">
        <v>500</v>
      </c>
      <c r="D421" s="93">
        <v>125</v>
      </c>
      <c r="E421" s="93">
        <v>125</v>
      </c>
      <c r="F421" s="93">
        <v>125</v>
      </c>
      <c r="G421" s="93">
        <v>125</v>
      </c>
      <c r="H421" s="93" t="s">
        <v>538</v>
      </c>
      <c r="I421" s="93" t="s">
        <v>538</v>
      </c>
      <c r="J421" s="93" t="s">
        <v>538</v>
      </c>
      <c r="K421" s="94"/>
      <c r="M421" s="4"/>
    </row>
    <row r="422" spans="1:13" ht="15.75" x14ac:dyDescent="0.25">
      <c r="A422" s="101" t="s">
        <v>217</v>
      </c>
      <c r="B422" s="107"/>
      <c r="C422" s="111">
        <v>70</v>
      </c>
      <c r="D422" s="93">
        <v>40</v>
      </c>
      <c r="E422" s="93">
        <v>30</v>
      </c>
      <c r="F422" s="93">
        <v>0</v>
      </c>
      <c r="G422" s="93">
        <v>0</v>
      </c>
      <c r="H422" s="93" t="s">
        <v>538</v>
      </c>
      <c r="I422" s="93" t="s">
        <v>538</v>
      </c>
      <c r="J422" s="93" t="s">
        <v>538</v>
      </c>
      <c r="K422" s="94"/>
      <c r="M422" s="4"/>
    </row>
    <row r="423" spans="1:13" ht="15.75" x14ac:dyDescent="0.25">
      <c r="A423" s="101" t="s">
        <v>490</v>
      </c>
      <c r="B423" s="107"/>
      <c r="C423" s="111">
        <v>128</v>
      </c>
      <c r="D423" s="93">
        <v>128</v>
      </c>
      <c r="E423" s="93">
        <v>0</v>
      </c>
      <c r="F423" s="93">
        <v>0</v>
      </c>
      <c r="G423" s="93">
        <v>0</v>
      </c>
      <c r="H423" s="93" t="s">
        <v>538</v>
      </c>
      <c r="I423" s="93" t="s">
        <v>538</v>
      </c>
      <c r="J423" s="93" t="s">
        <v>538</v>
      </c>
      <c r="K423" s="94"/>
      <c r="M423" s="4"/>
    </row>
    <row r="424" spans="1:13" ht="15.75" x14ac:dyDescent="0.25">
      <c r="A424" s="101" t="s">
        <v>491</v>
      </c>
      <c r="B424" s="107"/>
      <c r="C424" s="111">
        <v>68</v>
      </c>
      <c r="D424" s="93">
        <v>68</v>
      </c>
      <c r="E424" s="93">
        <v>0</v>
      </c>
      <c r="F424" s="93">
        <v>0</v>
      </c>
      <c r="G424" s="93">
        <v>0</v>
      </c>
      <c r="H424" s="93" t="s">
        <v>538</v>
      </c>
      <c r="I424" s="93" t="s">
        <v>538</v>
      </c>
      <c r="J424" s="93" t="s">
        <v>538</v>
      </c>
      <c r="K424" s="94"/>
      <c r="M424" s="4"/>
    </row>
    <row r="425" spans="1:13" ht="15.75" x14ac:dyDescent="0.25">
      <c r="A425" s="101" t="s">
        <v>492</v>
      </c>
      <c r="B425" s="107"/>
      <c r="C425" s="111">
        <v>3</v>
      </c>
      <c r="D425" s="93">
        <v>3</v>
      </c>
      <c r="E425" s="93">
        <v>0</v>
      </c>
      <c r="F425" s="93">
        <v>0</v>
      </c>
      <c r="G425" s="93">
        <v>0</v>
      </c>
      <c r="H425" s="93" t="s">
        <v>538</v>
      </c>
      <c r="I425" s="93" t="s">
        <v>538</v>
      </c>
      <c r="J425" s="93" t="s">
        <v>538</v>
      </c>
      <c r="K425" s="94"/>
      <c r="M425" s="4"/>
    </row>
    <row r="426" spans="1:13" ht="15.75" x14ac:dyDescent="0.25">
      <c r="A426" s="109" t="s">
        <v>493</v>
      </c>
      <c r="B426" s="107"/>
      <c r="C426" s="111">
        <v>98</v>
      </c>
      <c r="D426" s="93">
        <v>0</v>
      </c>
      <c r="E426" s="93">
        <v>98</v>
      </c>
      <c r="F426" s="93">
        <v>0</v>
      </c>
      <c r="G426" s="93">
        <v>0</v>
      </c>
      <c r="H426" s="93" t="s">
        <v>538</v>
      </c>
      <c r="I426" s="93" t="s">
        <v>538</v>
      </c>
      <c r="J426" s="93" t="s">
        <v>538</v>
      </c>
      <c r="K426" s="94"/>
      <c r="M426" s="4"/>
    </row>
    <row r="427" spans="1:13" ht="15.75" x14ac:dyDescent="0.25">
      <c r="A427" s="12" t="s">
        <v>43</v>
      </c>
      <c r="B427" s="8" t="s">
        <v>141</v>
      </c>
      <c r="C427" s="84">
        <f>+C428+C429+C430+C431+C432+C433</f>
        <v>2577</v>
      </c>
      <c r="D427" s="84">
        <f t="shared" ref="D427:G427" si="107">+D428+D429+D430+D431+D432+D433</f>
        <v>1348</v>
      </c>
      <c r="E427" s="84">
        <f t="shared" si="107"/>
        <v>1229</v>
      </c>
      <c r="F427" s="84">
        <f t="shared" si="107"/>
        <v>0</v>
      </c>
      <c r="G427" s="84">
        <f t="shared" si="107"/>
        <v>0</v>
      </c>
      <c r="H427" s="93" t="s">
        <v>538</v>
      </c>
      <c r="I427" s="93" t="s">
        <v>538</v>
      </c>
      <c r="J427" s="93" t="s">
        <v>538</v>
      </c>
      <c r="K427" s="94"/>
      <c r="M427" s="4"/>
    </row>
    <row r="428" spans="1:13" ht="15.75" x14ac:dyDescent="0.25">
      <c r="A428" s="40" t="s">
        <v>369</v>
      </c>
      <c r="B428" s="103"/>
      <c r="C428" s="111">
        <v>504</v>
      </c>
      <c r="D428" s="93">
        <v>100</v>
      </c>
      <c r="E428" s="93">
        <v>404</v>
      </c>
      <c r="F428" s="93">
        <v>0</v>
      </c>
      <c r="G428" s="93">
        <v>0</v>
      </c>
      <c r="H428" s="93" t="s">
        <v>538</v>
      </c>
      <c r="I428" s="93" t="s">
        <v>538</v>
      </c>
      <c r="J428" s="93" t="s">
        <v>538</v>
      </c>
      <c r="K428" s="94"/>
      <c r="M428" s="4"/>
    </row>
    <row r="429" spans="1:13" ht="25.5" customHeight="1" x14ac:dyDescent="0.25">
      <c r="A429" s="40" t="s">
        <v>364</v>
      </c>
      <c r="B429" s="103"/>
      <c r="C429" s="111">
        <v>150</v>
      </c>
      <c r="D429" s="93">
        <v>0</v>
      </c>
      <c r="E429" s="93">
        <v>150</v>
      </c>
      <c r="F429" s="93">
        <v>0</v>
      </c>
      <c r="G429" s="93">
        <v>0</v>
      </c>
      <c r="H429" s="93" t="s">
        <v>538</v>
      </c>
      <c r="I429" s="93" t="s">
        <v>538</v>
      </c>
      <c r="J429" s="93" t="s">
        <v>538</v>
      </c>
      <c r="K429" s="94"/>
      <c r="M429" s="4"/>
    </row>
    <row r="430" spans="1:13" ht="31.5" x14ac:dyDescent="0.25">
      <c r="A430" s="101" t="s">
        <v>494</v>
      </c>
      <c r="B430" s="107"/>
      <c r="C430" s="111">
        <v>330</v>
      </c>
      <c r="D430" s="93">
        <v>330</v>
      </c>
      <c r="E430" s="93">
        <v>0</v>
      </c>
      <c r="F430" s="93">
        <v>0</v>
      </c>
      <c r="G430" s="93">
        <v>0</v>
      </c>
      <c r="H430" s="93" t="s">
        <v>538</v>
      </c>
      <c r="I430" s="93" t="s">
        <v>538</v>
      </c>
      <c r="J430" s="93" t="s">
        <v>538</v>
      </c>
      <c r="K430" s="94"/>
      <c r="M430" s="4"/>
    </row>
    <row r="431" spans="1:13" ht="31.5" x14ac:dyDescent="0.25">
      <c r="A431" s="108" t="s">
        <v>337</v>
      </c>
      <c r="B431" s="110"/>
      <c r="C431" s="112">
        <v>675</v>
      </c>
      <c r="D431" s="93">
        <v>0</v>
      </c>
      <c r="E431" s="93">
        <v>675</v>
      </c>
      <c r="F431" s="93">
        <v>0</v>
      </c>
      <c r="G431" s="93">
        <v>0</v>
      </c>
      <c r="H431" s="93" t="s">
        <v>538</v>
      </c>
      <c r="I431" s="93" t="s">
        <v>538</v>
      </c>
      <c r="J431" s="93" t="s">
        <v>538</v>
      </c>
      <c r="K431" s="94"/>
      <c r="M431" s="4"/>
    </row>
    <row r="432" spans="1:13" ht="40.5" customHeight="1" x14ac:dyDescent="0.25">
      <c r="A432" s="108" t="s">
        <v>495</v>
      </c>
      <c r="B432" s="110"/>
      <c r="C432" s="112">
        <v>70</v>
      </c>
      <c r="D432" s="93">
        <v>70</v>
      </c>
      <c r="E432" s="93">
        <v>0</v>
      </c>
      <c r="F432" s="93">
        <v>0</v>
      </c>
      <c r="G432" s="93">
        <v>0</v>
      </c>
      <c r="H432" s="93" t="s">
        <v>538</v>
      </c>
      <c r="I432" s="93" t="s">
        <v>538</v>
      </c>
      <c r="J432" s="93" t="s">
        <v>538</v>
      </c>
      <c r="K432" s="94"/>
      <c r="M432" s="4"/>
    </row>
    <row r="433" spans="1:13" ht="40.5" customHeight="1" x14ac:dyDescent="0.25">
      <c r="A433" s="108" t="s">
        <v>512</v>
      </c>
      <c r="B433" s="110"/>
      <c r="C433" s="131">
        <v>848</v>
      </c>
      <c r="D433" s="81">
        <v>848</v>
      </c>
      <c r="E433" s="81">
        <v>0</v>
      </c>
      <c r="F433" s="81">
        <v>0</v>
      </c>
      <c r="G433" s="81">
        <v>0</v>
      </c>
      <c r="H433" s="93" t="s">
        <v>538</v>
      </c>
      <c r="I433" s="93" t="s">
        <v>538</v>
      </c>
      <c r="J433" s="93" t="s">
        <v>538</v>
      </c>
      <c r="K433" s="94"/>
      <c r="M433" s="4"/>
    </row>
    <row r="434" spans="1:13" ht="15.75" x14ac:dyDescent="0.25">
      <c r="A434" s="12" t="s">
        <v>177</v>
      </c>
      <c r="B434" s="8" t="s">
        <v>109</v>
      </c>
      <c r="C434" s="77">
        <f>+C435+C438</f>
        <v>637</v>
      </c>
      <c r="D434" s="77">
        <f t="shared" ref="D434:G434" si="108">+D435+D438</f>
        <v>297</v>
      </c>
      <c r="E434" s="77">
        <f t="shared" si="108"/>
        <v>315</v>
      </c>
      <c r="F434" s="77">
        <f t="shared" si="108"/>
        <v>25</v>
      </c>
      <c r="G434" s="77">
        <f t="shared" si="108"/>
        <v>0</v>
      </c>
      <c r="H434" s="93" t="s">
        <v>538</v>
      </c>
      <c r="I434" s="93" t="s">
        <v>538</v>
      </c>
      <c r="J434" s="93" t="s">
        <v>538</v>
      </c>
      <c r="K434" s="94"/>
      <c r="M434" s="4"/>
    </row>
    <row r="435" spans="1:13" ht="15.75" x14ac:dyDescent="0.25">
      <c r="A435" s="12" t="s">
        <v>53</v>
      </c>
      <c r="B435" s="8"/>
      <c r="C435" s="77">
        <f>+C436+C437</f>
        <v>350</v>
      </c>
      <c r="D435" s="77">
        <f t="shared" ref="D435:G435" si="109">+D436+D437</f>
        <v>250</v>
      </c>
      <c r="E435" s="77">
        <f t="shared" si="109"/>
        <v>75</v>
      </c>
      <c r="F435" s="77">
        <f t="shared" si="109"/>
        <v>25</v>
      </c>
      <c r="G435" s="77">
        <f t="shared" si="109"/>
        <v>0</v>
      </c>
      <c r="H435" s="93" t="s">
        <v>538</v>
      </c>
      <c r="I435" s="93" t="s">
        <v>538</v>
      </c>
      <c r="J435" s="93" t="s">
        <v>538</v>
      </c>
      <c r="K435" s="94"/>
      <c r="M435" s="4"/>
    </row>
    <row r="436" spans="1:13" ht="15.75" x14ac:dyDescent="0.25">
      <c r="A436" s="7" t="s">
        <v>142</v>
      </c>
      <c r="B436" s="27"/>
      <c r="C436" s="81">
        <v>300</v>
      </c>
      <c r="D436" s="93">
        <v>250</v>
      </c>
      <c r="E436" s="93">
        <v>50</v>
      </c>
      <c r="F436" s="93">
        <v>0</v>
      </c>
      <c r="G436" s="93">
        <v>0</v>
      </c>
      <c r="H436" s="93" t="s">
        <v>538</v>
      </c>
      <c r="I436" s="93" t="s">
        <v>538</v>
      </c>
      <c r="J436" s="93" t="s">
        <v>538</v>
      </c>
      <c r="K436" s="94"/>
      <c r="M436" s="4"/>
    </row>
    <row r="437" spans="1:13" ht="15.75" x14ac:dyDescent="0.25">
      <c r="A437" s="7" t="s">
        <v>408</v>
      </c>
      <c r="B437" s="27"/>
      <c r="C437" s="81">
        <v>50</v>
      </c>
      <c r="D437" s="13">
        <v>0</v>
      </c>
      <c r="E437" s="93">
        <v>25</v>
      </c>
      <c r="F437" s="93">
        <v>25</v>
      </c>
      <c r="G437" s="93">
        <v>0</v>
      </c>
      <c r="H437" s="93" t="s">
        <v>538</v>
      </c>
      <c r="I437" s="93" t="s">
        <v>538</v>
      </c>
      <c r="J437" s="93" t="s">
        <v>538</v>
      </c>
      <c r="K437" s="94"/>
      <c r="M437" s="4"/>
    </row>
    <row r="438" spans="1:13" ht="15.75" x14ac:dyDescent="0.25">
      <c r="A438" s="12" t="s">
        <v>12</v>
      </c>
      <c r="B438" s="27"/>
      <c r="C438" s="77">
        <f>+C439+C440</f>
        <v>287</v>
      </c>
      <c r="D438" s="81">
        <f t="shared" ref="D438:G438" si="110">+D439+D440</f>
        <v>47</v>
      </c>
      <c r="E438" s="77">
        <f t="shared" si="110"/>
        <v>240</v>
      </c>
      <c r="F438" s="77">
        <f t="shared" si="110"/>
        <v>0</v>
      </c>
      <c r="G438" s="77">
        <f t="shared" si="110"/>
        <v>0</v>
      </c>
      <c r="H438" s="93" t="s">
        <v>538</v>
      </c>
      <c r="I438" s="93" t="s">
        <v>538</v>
      </c>
      <c r="J438" s="93" t="s">
        <v>538</v>
      </c>
      <c r="K438" s="94"/>
      <c r="M438" s="4"/>
    </row>
    <row r="439" spans="1:13" ht="15.75" x14ac:dyDescent="0.25">
      <c r="A439" s="7" t="s">
        <v>403</v>
      </c>
      <c r="B439" s="27"/>
      <c r="C439" s="81">
        <v>47</v>
      </c>
      <c r="D439" s="93">
        <v>47</v>
      </c>
      <c r="E439" s="93">
        <v>0</v>
      </c>
      <c r="F439" s="93">
        <v>0</v>
      </c>
      <c r="G439" s="93">
        <v>0</v>
      </c>
      <c r="H439" s="93" t="s">
        <v>538</v>
      </c>
      <c r="I439" s="93" t="s">
        <v>538</v>
      </c>
      <c r="J439" s="93" t="s">
        <v>538</v>
      </c>
      <c r="K439" s="94"/>
      <c r="M439" s="4"/>
    </row>
    <row r="440" spans="1:13" ht="15.75" x14ac:dyDescent="0.25">
      <c r="A440" s="10" t="s">
        <v>521</v>
      </c>
      <c r="B440" s="27"/>
      <c r="C440" s="81">
        <v>240</v>
      </c>
      <c r="D440" s="93">
        <v>0</v>
      </c>
      <c r="E440" s="93">
        <v>240</v>
      </c>
      <c r="F440" s="93">
        <v>0</v>
      </c>
      <c r="G440" s="93">
        <v>0</v>
      </c>
      <c r="H440" s="93" t="s">
        <v>538</v>
      </c>
      <c r="I440" s="93" t="s">
        <v>538</v>
      </c>
      <c r="J440" s="93" t="s">
        <v>538</v>
      </c>
      <c r="K440" s="94"/>
      <c r="M440" s="4"/>
    </row>
    <row r="441" spans="1:13" ht="15.75" x14ac:dyDescent="0.25">
      <c r="A441" s="12" t="s">
        <v>43</v>
      </c>
      <c r="B441" s="32" t="s">
        <v>252</v>
      </c>
      <c r="C441" s="67">
        <f>C442</f>
        <v>30</v>
      </c>
      <c r="D441" s="67">
        <f t="shared" ref="D441:G441" si="111">D442</f>
        <v>0</v>
      </c>
      <c r="E441" s="67">
        <f t="shared" si="111"/>
        <v>0</v>
      </c>
      <c r="F441" s="67">
        <f t="shared" si="111"/>
        <v>30</v>
      </c>
      <c r="G441" s="67">
        <f t="shared" si="111"/>
        <v>0</v>
      </c>
      <c r="H441" s="93" t="s">
        <v>538</v>
      </c>
      <c r="I441" s="93" t="s">
        <v>538</v>
      </c>
      <c r="J441" s="93" t="s">
        <v>538</v>
      </c>
      <c r="K441" s="94"/>
      <c r="M441" s="4"/>
    </row>
    <row r="442" spans="1:13" ht="15.75" x14ac:dyDescent="0.25">
      <c r="A442" s="7" t="s">
        <v>256</v>
      </c>
      <c r="B442" s="8"/>
      <c r="C442" s="81">
        <v>30</v>
      </c>
      <c r="D442" s="13">
        <v>0</v>
      </c>
      <c r="E442" s="93">
        <v>0</v>
      </c>
      <c r="F442" s="93">
        <v>30</v>
      </c>
      <c r="G442" s="93">
        <v>0</v>
      </c>
      <c r="H442" s="93" t="s">
        <v>538</v>
      </c>
      <c r="I442" s="93" t="s">
        <v>538</v>
      </c>
      <c r="J442" s="93" t="s">
        <v>538</v>
      </c>
      <c r="K442" s="94"/>
      <c r="M442" s="4"/>
    </row>
    <row r="443" spans="1:13" ht="31.5" x14ac:dyDescent="0.25">
      <c r="A443" s="69" t="s">
        <v>396</v>
      </c>
      <c r="B443" s="63" t="s">
        <v>395</v>
      </c>
      <c r="C443" s="77">
        <f>+D443+E443+F443+G443</f>
        <v>9506</v>
      </c>
      <c r="D443" s="13">
        <v>3179</v>
      </c>
      <c r="E443" s="13">
        <v>3000</v>
      </c>
      <c r="F443" s="13">
        <v>2677</v>
      </c>
      <c r="G443" s="13">
        <v>650</v>
      </c>
      <c r="H443" s="93" t="s">
        <v>538</v>
      </c>
      <c r="I443" s="93" t="s">
        <v>538</v>
      </c>
      <c r="J443" s="93" t="s">
        <v>538</v>
      </c>
      <c r="K443" s="94"/>
      <c r="M443" s="4"/>
    </row>
    <row r="444" spans="1:13" ht="31.5" x14ac:dyDescent="0.25">
      <c r="A444" s="69" t="s">
        <v>397</v>
      </c>
      <c r="B444" s="63" t="s">
        <v>402</v>
      </c>
      <c r="C444" s="77">
        <v>20</v>
      </c>
      <c r="D444" s="13">
        <v>8</v>
      </c>
      <c r="E444" s="13">
        <v>2</v>
      </c>
      <c r="F444" s="13">
        <v>5</v>
      </c>
      <c r="G444" s="13">
        <v>5</v>
      </c>
      <c r="H444" s="93" t="s">
        <v>538</v>
      </c>
      <c r="I444" s="93" t="s">
        <v>538</v>
      </c>
      <c r="J444" s="93" t="s">
        <v>538</v>
      </c>
      <c r="K444" s="94"/>
      <c r="M444" s="4"/>
    </row>
    <row r="445" spans="1:13" ht="15.75" x14ac:dyDescent="0.25">
      <c r="A445" s="15" t="s">
        <v>17</v>
      </c>
      <c r="B445" s="8" t="s">
        <v>110</v>
      </c>
      <c r="C445" s="77">
        <f>+C446+C447+C448+C449</f>
        <v>25779</v>
      </c>
      <c r="D445" s="77">
        <f t="shared" ref="D445:G445" si="112">+D446+D447+D448+D449</f>
        <v>8529</v>
      </c>
      <c r="E445" s="77">
        <f t="shared" si="112"/>
        <v>10700</v>
      </c>
      <c r="F445" s="77">
        <f t="shared" si="112"/>
        <v>3172</v>
      </c>
      <c r="G445" s="77">
        <f t="shared" si="112"/>
        <v>3378</v>
      </c>
      <c r="H445" s="13">
        <v>22000</v>
      </c>
      <c r="I445" s="13">
        <v>22894</v>
      </c>
      <c r="J445" s="13">
        <v>21000</v>
      </c>
      <c r="K445" s="94"/>
      <c r="M445" s="4"/>
    </row>
    <row r="446" spans="1:13" ht="15.75" x14ac:dyDescent="0.25">
      <c r="A446" s="12" t="s">
        <v>3</v>
      </c>
      <c r="B446" s="8" t="s">
        <v>111</v>
      </c>
      <c r="C446" s="77">
        <f>+C452+C464</f>
        <v>24604</v>
      </c>
      <c r="D446" s="77">
        <f t="shared" ref="D446:G446" si="113">+D452+D464</f>
        <v>8519</v>
      </c>
      <c r="E446" s="77">
        <f t="shared" si="113"/>
        <v>9580</v>
      </c>
      <c r="F446" s="77">
        <f t="shared" si="113"/>
        <v>3127</v>
      </c>
      <c r="G446" s="77">
        <f t="shared" si="113"/>
        <v>3378</v>
      </c>
      <c r="H446" s="93" t="s">
        <v>538</v>
      </c>
      <c r="I446" s="93" t="s">
        <v>538</v>
      </c>
      <c r="J446" s="93" t="s">
        <v>538</v>
      </c>
      <c r="K446" s="94"/>
      <c r="M446" s="4"/>
    </row>
    <row r="447" spans="1:13" ht="15.75" x14ac:dyDescent="0.25">
      <c r="A447" s="15"/>
      <c r="B447" s="68" t="s">
        <v>373</v>
      </c>
      <c r="C447" s="77">
        <f>C461</f>
        <v>10</v>
      </c>
      <c r="D447" s="77">
        <f t="shared" ref="D447:G447" si="114">D461</f>
        <v>10</v>
      </c>
      <c r="E447" s="77">
        <f t="shared" si="114"/>
        <v>0</v>
      </c>
      <c r="F447" s="77">
        <f t="shared" si="114"/>
        <v>0</v>
      </c>
      <c r="G447" s="77">
        <f t="shared" si="114"/>
        <v>0</v>
      </c>
      <c r="H447" s="93" t="s">
        <v>538</v>
      </c>
      <c r="I447" s="93" t="s">
        <v>538</v>
      </c>
      <c r="J447" s="93" t="s">
        <v>538</v>
      </c>
      <c r="K447" s="94"/>
      <c r="M447" s="4"/>
    </row>
    <row r="448" spans="1:13" ht="15.75" x14ac:dyDescent="0.25">
      <c r="A448" s="12" t="s">
        <v>12</v>
      </c>
      <c r="B448" s="8" t="s">
        <v>112</v>
      </c>
      <c r="C448" s="77">
        <f>+C471</f>
        <v>165</v>
      </c>
      <c r="D448" s="77">
        <f t="shared" ref="D448:G448" si="115">+D471</f>
        <v>0</v>
      </c>
      <c r="E448" s="77">
        <f t="shared" si="115"/>
        <v>120</v>
      </c>
      <c r="F448" s="77">
        <f t="shared" si="115"/>
        <v>45</v>
      </c>
      <c r="G448" s="77">
        <f t="shared" si="115"/>
        <v>0</v>
      </c>
      <c r="H448" s="93" t="s">
        <v>538</v>
      </c>
      <c r="I448" s="93" t="s">
        <v>538</v>
      </c>
      <c r="J448" s="93" t="s">
        <v>538</v>
      </c>
      <c r="K448" s="94"/>
      <c r="M448" s="4"/>
    </row>
    <row r="449" spans="1:13" ht="15.75" x14ac:dyDescent="0.25">
      <c r="A449" s="37" t="s">
        <v>354</v>
      </c>
      <c r="B449" s="8" t="s">
        <v>355</v>
      </c>
      <c r="C449" s="77">
        <f>C450</f>
        <v>1000</v>
      </c>
      <c r="D449" s="77">
        <f t="shared" ref="D449:G449" si="116">D450</f>
        <v>0</v>
      </c>
      <c r="E449" s="77">
        <f t="shared" si="116"/>
        <v>1000</v>
      </c>
      <c r="F449" s="77">
        <f t="shared" si="116"/>
        <v>0</v>
      </c>
      <c r="G449" s="77">
        <f t="shared" si="116"/>
        <v>0</v>
      </c>
      <c r="H449" s="93" t="s">
        <v>538</v>
      </c>
      <c r="I449" s="93" t="s">
        <v>538</v>
      </c>
      <c r="J449" s="93" t="s">
        <v>538</v>
      </c>
      <c r="K449" s="94"/>
      <c r="M449" s="4"/>
    </row>
    <row r="450" spans="1:13" ht="31.5" x14ac:dyDescent="0.25">
      <c r="A450" s="70" t="s">
        <v>236</v>
      </c>
      <c r="B450" s="73"/>
      <c r="C450" s="83">
        <v>1000</v>
      </c>
      <c r="D450" s="93">
        <v>0</v>
      </c>
      <c r="E450" s="93">
        <v>1000</v>
      </c>
      <c r="F450" s="93">
        <v>0</v>
      </c>
      <c r="G450" s="93">
        <v>0</v>
      </c>
      <c r="H450" s="93" t="s">
        <v>538</v>
      </c>
      <c r="I450" s="93" t="s">
        <v>538</v>
      </c>
      <c r="J450" s="93" t="s">
        <v>538</v>
      </c>
      <c r="K450" s="94"/>
      <c r="M450" s="4"/>
    </row>
    <row r="451" spans="1:13" ht="15.75" x14ac:dyDescent="0.25">
      <c r="A451" s="12" t="s">
        <v>114</v>
      </c>
      <c r="B451" s="8" t="s">
        <v>113</v>
      </c>
      <c r="C451" s="77">
        <f>+C452</f>
        <v>22664</v>
      </c>
      <c r="D451" s="77">
        <f t="shared" ref="D451:G451" si="117">+D452</f>
        <v>7759</v>
      </c>
      <c r="E451" s="77">
        <f t="shared" si="117"/>
        <v>8555</v>
      </c>
      <c r="F451" s="77">
        <f t="shared" si="117"/>
        <v>3002</v>
      </c>
      <c r="G451" s="77">
        <f t="shared" si="117"/>
        <v>3348</v>
      </c>
      <c r="H451" s="93" t="s">
        <v>538</v>
      </c>
      <c r="I451" s="93" t="s">
        <v>538</v>
      </c>
      <c r="J451" s="93" t="s">
        <v>538</v>
      </c>
      <c r="K451" s="94"/>
      <c r="M451" s="4"/>
    </row>
    <row r="452" spans="1:13" s="1" customFormat="1" ht="15.75" x14ac:dyDescent="0.25">
      <c r="A452" s="12" t="s">
        <v>44</v>
      </c>
      <c r="B452" s="8"/>
      <c r="C452" s="77">
        <f>+C453+C456+C458+C459+C457+C460+C454+C455</f>
        <v>22664</v>
      </c>
      <c r="D452" s="77">
        <f t="shared" ref="D452:G452" si="118">+D453+D456+D458+D459+D457+D460+D454+D455</f>
        <v>7759</v>
      </c>
      <c r="E452" s="77">
        <f t="shared" si="118"/>
        <v>8555</v>
      </c>
      <c r="F452" s="77">
        <f t="shared" si="118"/>
        <v>3002</v>
      </c>
      <c r="G452" s="77">
        <f t="shared" si="118"/>
        <v>3348</v>
      </c>
      <c r="H452" s="93" t="s">
        <v>538</v>
      </c>
      <c r="I452" s="93" t="s">
        <v>538</v>
      </c>
      <c r="J452" s="93" t="s">
        <v>538</v>
      </c>
      <c r="K452" s="94"/>
      <c r="M452" s="4"/>
    </row>
    <row r="453" spans="1:13" ht="15.75" x14ac:dyDescent="0.25">
      <c r="A453" s="7" t="s">
        <v>251</v>
      </c>
      <c r="B453" s="27"/>
      <c r="C453" s="81">
        <v>19606</v>
      </c>
      <c r="D453" s="93">
        <v>6972</v>
      </c>
      <c r="E453" s="93">
        <v>7604</v>
      </c>
      <c r="F453" s="93">
        <v>2333</v>
      </c>
      <c r="G453" s="93">
        <v>2697</v>
      </c>
      <c r="H453" s="93" t="s">
        <v>538</v>
      </c>
      <c r="I453" s="93" t="s">
        <v>538</v>
      </c>
      <c r="J453" s="93" t="s">
        <v>538</v>
      </c>
      <c r="K453" s="94"/>
      <c r="M453" s="4"/>
    </row>
    <row r="454" spans="1:13" ht="15.75" x14ac:dyDescent="0.25">
      <c r="A454" s="66" t="s">
        <v>357</v>
      </c>
      <c r="B454" s="41"/>
      <c r="C454" s="81">
        <v>60</v>
      </c>
      <c r="D454" s="13">
        <v>0</v>
      </c>
      <c r="E454" s="93">
        <v>20</v>
      </c>
      <c r="F454" s="93">
        <v>20</v>
      </c>
      <c r="G454" s="93">
        <v>20</v>
      </c>
      <c r="H454" s="93" t="s">
        <v>538</v>
      </c>
      <c r="I454" s="93" t="s">
        <v>538</v>
      </c>
      <c r="J454" s="93" t="s">
        <v>538</v>
      </c>
      <c r="K454" s="94"/>
      <c r="M454" s="4"/>
    </row>
    <row r="455" spans="1:13" ht="15.75" x14ac:dyDescent="0.25">
      <c r="A455" s="65" t="s">
        <v>332</v>
      </c>
      <c r="B455" s="41"/>
      <c r="C455" s="81">
        <v>70</v>
      </c>
      <c r="D455" s="13">
        <v>0</v>
      </c>
      <c r="E455" s="93">
        <v>30</v>
      </c>
      <c r="F455" s="93">
        <v>40</v>
      </c>
      <c r="G455" s="93"/>
      <c r="H455" s="93" t="s">
        <v>538</v>
      </c>
      <c r="I455" s="93" t="s">
        <v>538</v>
      </c>
      <c r="J455" s="93" t="s">
        <v>538</v>
      </c>
      <c r="K455" s="94"/>
      <c r="M455" s="4"/>
    </row>
    <row r="456" spans="1:13" ht="15.75" x14ac:dyDescent="0.25">
      <c r="A456" s="7" t="s">
        <v>280</v>
      </c>
      <c r="B456" s="41"/>
      <c r="C456" s="81">
        <v>536</v>
      </c>
      <c r="D456" s="93">
        <v>134</v>
      </c>
      <c r="E456" s="93">
        <v>134</v>
      </c>
      <c r="F456" s="93">
        <v>134</v>
      </c>
      <c r="G456" s="93">
        <v>134</v>
      </c>
      <c r="H456" s="93" t="s">
        <v>538</v>
      </c>
      <c r="I456" s="93" t="s">
        <v>538</v>
      </c>
      <c r="J456" s="93" t="s">
        <v>538</v>
      </c>
      <c r="K456" s="94"/>
      <c r="M456" s="4"/>
    </row>
    <row r="457" spans="1:13" ht="15.75" x14ac:dyDescent="0.25">
      <c r="A457" s="7" t="s">
        <v>328</v>
      </c>
      <c r="B457" s="41"/>
      <c r="C457" s="81">
        <v>464</v>
      </c>
      <c r="D457" s="93">
        <v>464</v>
      </c>
      <c r="E457" s="93">
        <v>0</v>
      </c>
      <c r="F457" s="93">
        <v>0</v>
      </c>
      <c r="G457" s="93">
        <v>0</v>
      </c>
      <c r="H457" s="93" t="s">
        <v>538</v>
      </c>
      <c r="I457" s="93" t="s">
        <v>538</v>
      </c>
      <c r="J457" s="93" t="s">
        <v>538</v>
      </c>
      <c r="K457" s="94"/>
      <c r="M457" s="4"/>
    </row>
    <row r="458" spans="1:13" ht="15.75" x14ac:dyDescent="0.25">
      <c r="A458" s="9" t="s">
        <v>239</v>
      </c>
      <c r="B458" s="42"/>
      <c r="C458" s="89">
        <v>1428</v>
      </c>
      <c r="D458" s="93">
        <v>106</v>
      </c>
      <c r="E458" s="93">
        <v>500</v>
      </c>
      <c r="F458" s="93">
        <v>400</v>
      </c>
      <c r="G458" s="93">
        <v>422</v>
      </c>
      <c r="H458" s="93" t="s">
        <v>538</v>
      </c>
      <c r="I458" s="93" t="s">
        <v>538</v>
      </c>
      <c r="J458" s="93" t="s">
        <v>538</v>
      </c>
      <c r="K458" s="94"/>
      <c r="M458" s="4"/>
    </row>
    <row r="459" spans="1:13" ht="15.75" x14ac:dyDescent="0.25">
      <c r="A459" s="9" t="s">
        <v>240</v>
      </c>
      <c r="B459" s="42"/>
      <c r="C459" s="89">
        <v>200</v>
      </c>
      <c r="D459" s="93">
        <v>0</v>
      </c>
      <c r="E459" s="93">
        <v>200</v>
      </c>
      <c r="F459" s="93">
        <v>0</v>
      </c>
      <c r="G459" s="93">
        <v>0</v>
      </c>
      <c r="H459" s="93" t="s">
        <v>538</v>
      </c>
      <c r="I459" s="93" t="s">
        <v>538</v>
      </c>
      <c r="J459" s="93" t="s">
        <v>538</v>
      </c>
      <c r="K459" s="94"/>
      <c r="M459" s="4"/>
    </row>
    <row r="460" spans="1:13" ht="47.25" x14ac:dyDescent="0.25">
      <c r="A460" s="40" t="s">
        <v>334</v>
      </c>
      <c r="B460" s="42"/>
      <c r="C460" s="89">
        <v>300</v>
      </c>
      <c r="D460" s="93">
        <v>83</v>
      </c>
      <c r="E460" s="93">
        <v>67</v>
      </c>
      <c r="F460" s="93">
        <v>75</v>
      </c>
      <c r="G460" s="93">
        <v>75</v>
      </c>
      <c r="H460" s="93" t="s">
        <v>538</v>
      </c>
      <c r="I460" s="93" t="s">
        <v>538</v>
      </c>
      <c r="J460" s="93" t="s">
        <v>538</v>
      </c>
      <c r="K460" s="94"/>
      <c r="M460" s="4"/>
    </row>
    <row r="461" spans="1:13" ht="15.75" x14ac:dyDescent="0.25">
      <c r="A461" s="15" t="s">
        <v>336</v>
      </c>
      <c r="B461" s="68" t="s">
        <v>373</v>
      </c>
      <c r="C461" s="84">
        <f>C462</f>
        <v>10</v>
      </c>
      <c r="D461" s="84">
        <f t="shared" ref="D461:G461" si="119">D462</f>
        <v>10</v>
      </c>
      <c r="E461" s="84">
        <f t="shared" si="119"/>
        <v>0</v>
      </c>
      <c r="F461" s="84">
        <f t="shared" si="119"/>
        <v>0</v>
      </c>
      <c r="G461" s="84">
        <f t="shared" si="119"/>
        <v>0</v>
      </c>
      <c r="H461" s="93" t="s">
        <v>538</v>
      </c>
      <c r="I461" s="93" t="s">
        <v>538</v>
      </c>
      <c r="J461" s="93" t="s">
        <v>538</v>
      </c>
      <c r="K461" s="94"/>
      <c r="M461" s="4"/>
    </row>
    <row r="462" spans="1:13" ht="15.75" x14ac:dyDescent="0.25">
      <c r="A462" s="11" t="s">
        <v>315</v>
      </c>
      <c r="B462" s="42"/>
      <c r="C462" s="89">
        <v>10</v>
      </c>
      <c r="D462" s="93">
        <v>10</v>
      </c>
      <c r="E462" s="93">
        <v>0</v>
      </c>
      <c r="F462" s="93">
        <v>0</v>
      </c>
      <c r="G462" s="93">
        <v>0</v>
      </c>
      <c r="H462" s="93" t="s">
        <v>538</v>
      </c>
      <c r="I462" s="93" t="s">
        <v>538</v>
      </c>
      <c r="J462" s="93" t="s">
        <v>538</v>
      </c>
      <c r="K462" s="94"/>
      <c r="M462" s="4"/>
    </row>
    <row r="463" spans="1:13" ht="15.75" x14ac:dyDescent="0.25">
      <c r="A463" s="12" t="s">
        <v>18</v>
      </c>
      <c r="B463" s="8" t="s">
        <v>115</v>
      </c>
      <c r="C463" s="77">
        <f>+C464+C471</f>
        <v>2105</v>
      </c>
      <c r="D463" s="77">
        <f>+D464+D471</f>
        <v>760</v>
      </c>
      <c r="E463" s="77">
        <f>+E464+E471</f>
        <v>1145</v>
      </c>
      <c r="F463" s="77">
        <f>+F464+F471</f>
        <v>170</v>
      </c>
      <c r="G463" s="77">
        <f>+G464+G471</f>
        <v>30</v>
      </c>
      <c r="H463" s="93" t="s">
        <v>538</v>
      </c>
      <c r="I463" s="93" t="s">
        <v>538</v>
      </c>
      <c r="J463" s="93" t="s">
        <v>538</v>
      </c>
      <c r="K463" s="94"/>
      <c r="M463" s="4"/>
    </row>
    <row r="464" spans="1:13" ht="15.75" x14ac:dyDescent="0.25">
      <c r="A464" s="12" t="s">
        <v>44</v>
      </c>
      <c r="B464" s="8"/>
      <c r="C464" s="77">
        <f>+C465+C466+C467+C468+C469+C470</f>
        <v>1940</v>
      </c>
      <c r="D464" s="77">
        <f t="shared" ref="D464:G464" si="120">+D465+D466+D467+D468+D469+D470</f>
        <v>760</v>
      </c>
      <c r="E464" s="77">
        <f t="shared" si="120"/>
        <v>1025</v>
      </c>
      <c r="F464" s="77">
        <f t="shared" si="120"/>
        <v>125</v>
      </c>
      <c r="G464" s="77">
        <f t="shared" si="120"/>
        <v>30</v>
      </c>
      <c r="H464" s="93" t="s">
        <v>538</v>
      </c>
      <c r="I464" s="93" t="s">
        <v>538</v>
      </c>
      <c r="J464" s="93" t="s">
        <v>538</v>
      </c>
      <c r="K464" s="94"/>
      <c r="M464" s="4"/>
    </row>
    <row r="465" spans="1:13" ht="15.75" x14ac:dyDescent="0.25">
      <c r="A465" s="7" t="s">
        <v>200</v>
      </c>
      <c r="B465" s="27"/>
      <c r="C465" s="81">
        <v>1570</v>
      </c>
      <c r="D465" s="93">
        <v>760</v>
      </c>
      <c r="E465" s="93">
        <v>810</v>
      </c>
      <c r="F465" s="93">
        <v>0</v>
      </c>
      <c r="G465" s="93">
        <v>0</v>
      </c>
      <c r="H465" s="93" t="s">
        <v>538</v>
      </c>
      <c r="I465" s="93" t="s">
        <v>538</v>
      </c>
      <c r="J465" s="93" t="s">
        <v>538</v>
      </c>
      <c r="K465" s="94"/>
      <c r="M465" s="4"/>
    </row>
    <row r="466" spans="1:13" ht="19.5" customHeight="1" x14ac:dyDescent="0.25">
      <c r="A466" s="11" t="s">
        <v>178</v>
      </c>
      <c r="B466" s="43"/>
      <c r="C466" s="81">
        <v>150</v>
      </c>
      <c r="D466" s="13">
        <v>0</v>
      </c>
      <c r="E466" s="93">
        <v>100</v>
      </c>
      <c r="F466" s="93">
        <v>50</v>
      </c>
      <c r="G466" s="93">
        <v>0</v>
      </c>
      <c r="H466" s="93" t="s">
        <v>538</v>
      </c>
      <c r="I466" s="93" t="s">
        <v>538</v>
      </c>
      <c r="J466" s="93" t="s">
        <v>538</v>
      </c>
      <c r="K466" s="94"/>
      <c r="M466" s="4"/>
    </row>
    <row r="467" spans="1:13" ht="18.75" customHeight="1" x14ac:dyDescent="0.25">
      <c r="A467" s="44" t="s">
        <v>263</v>
      </c>
      <c r="B467" s="45"/>
      <c r="C467" s="62">
        <v>100</v>
      </c>
      <c r="D467" s="13">
        <v>0</v>
      </c>
      <c r="E467" s="93">
        <v>35</v>
      </c>
      <c r="F467" s="93">
        <v>35</v>
      </c>
      <c r="G467" s="93">
        <v>30</v>
      </c>
      <c r="H467" s="93" t="s">
        <v>538</v>
      </c>
      <c r="I467" s="93" t="s">
        <v>538</v>
      </c>
      <c r="J467" s="93" t="s">
        <v>538</v>
      </c>
      <c r="K467" s="94"/>
      <c r="M467" s="4"/>
    </row>
    <row r="468" spans="1:13" ht="18.75" customHeight="1" x14ac:dyDescent="0.25">
      <c r="A468" s="44" t="s">
        <v>366</v>
      </c>
      <c r="B468" s="45"/>
      <c r="C468" s="62">
        <v>0</v>
      </c>
      <c r="D468" s="13">
        <v>0</v>
      </c>
      <c r="E468" s="93">
        <v>0</v>
      </c>
      <c r="F468" s="93">
        <v>0</v>
      </c>
      <c r="G468" s="93">
        <v>0</v>
      </c>
      <c r="H468" s="93" t="s">
        <v>538</v>
      </c>
      <c r="I468" s="93" t="s">
        <v>538</v>
      </c>
      <c r="J468" s="93" t="s">
        <v>538</v>
      </c>
      <c r="K468" s="94"/>
      <c r="M468" s="4"/>
    </row>
    <row r="469" spans="1:13" ht="18.75" customHeight="1" x14ac:dyDescent="0.25">
      <c r="A469" s="11" t="s">
        <v>341</v>
      </c>
      <c r="B469" s="45"/>
      <c r="C469" s="62">
        <v>10</v>
      </c>
      <c r="D469" s="13">
        <v>0</v>
      </c>
      <c r="E469" s="93">
        <v>10</v>
      </c>
      <c r="F469" s="93">
        <v>0</v>
      </c>
      <c r="G469" s="93">
        <v>0</v>
      </c>
      <c r="H469" s="93" t="s">
        <v>538</v>
      </c>
      <c r="I469" s="93" t="s">
        <v>538</v>
      </c>
      <c r="J469" s="93" t="s">
        <v>538</v>
      </c>
      <c r="K469" s="94"/>
      <c r="M469" s="4"/>
    </row>
    <row r="470" spans="1:13" ht="33.75" customHeight="1" x14ac:dyDescent="0.25">
      <c r="A470" s="135" t="s">
        <v>537</v>
      </c>
      <c r="B470" s="45"/>
      <c r="C470" s="62">
        <v>110</v>
      </c>
      <c r="D470" s="13">
        <v>0</v>
      </c>
      <c r="E470" s="93">
        <v>70</v>
      </c>
      <c r="F470" s="93">
        <v>40</v>
      </c>
      <c r="G470" s="93">
        <v>0</v>
      </c>
      <c r="H470" s="93" t="s">
        <v>538</v>
      </c>
      <c r="I470" s="93" t="s">
        <v>538</v>
      </c>
      <c r="J470" s="93" t="s">
        <v>538</v>
      </c>
      <c r="K470" s="94"/>
      <c r="M470" s="4"/>
    </row>
    <row r="471" spans="1:13" ht="15.75" x14ac:dyDescent="0.25">
      <c r="A471" s="37" t="s">
        <v>48</v>
      </c>
      <c r="B471" s="8" t="s">
        <v>259</v>
      </c>
      <c r="C471" s="84">
        <f>+C472+C473+C474</f>
        <v>165</v>
      </c>
      <c r="D471" s="84">
        <f t="shared" ref="D471:G471" si="121">+D472+D473+D474</f>
        <v>0</v>
      </c>
      <c r="E471" s="84">
        <f t="shared" si="121"/>
        <v>120</v>
      </c>
      <c r="F471" s="84">
        <f t="shared" si="121"/>
        <v>45</v>
      </c>
      <c r="G471" s="84">
        <f t="shared" si="121"/>
        <v>0</v>
      </c>
      <c r="H471" s="93" t="s">
        <v>538</v>
      </c>
      <c r="I471" s="93" t="s">
        <v>538</v>
      </c>
      <c r="J471" s="93" t="s">
        <v>538</v>
      </c>
      <c r="K471" s="94"/>
      <c r="M471" s="4"/>
    </row>
    <row r="472" spans="1:13" ht="15.75" x14ac:dyDescent="0.25">
      <c r="A472" s="113" t="s">
        <v>387</v>
      </c>
      <c r="B472" s="103"/>
      <c r="C472" s="111">
        <v>40</v>
      </c>
      <c r="D472" s="13">
        <v>0</v>
      </c>
      <c r="E472" s="93">
        <v>40</v>
      </c>
      <c r="F472" s="93">
        <v>0</v>
      </c>
      <c r="G472" s="93">
        <v>0</v>
      </c>
      <c r="H472" s="93" t="s">
        <v>538</v>
      </c>
      <c r="I472" s="93" t="s">
        <v>538</v>
      </c>
      <c r="J472" s="93" t="s">
        <v>538</v>
      </c>
      <c r="K472" s="94"/>
      <c r="M472" s="4"/>
    </row>
    <row r="473" spans="1:13" ht="15.75" x14ac:dyDescent="0.25">
      <c r="A473" s="106" t="s">
        <v>365</v>
      </c>
      <c r="B473" s="114"/>
      <c r="C473" s="111">
        <v>115</v>
      </c>
      <c r="D473" s="13">
        <v>0</v>
      </c>
      <c r="E473" s="93">
        <v>70</v>
      </c>
      <c r="F473" s="93">
        <v>45</v>
      </c>
      <c r="G473" s="93">
        <v>0</v>
      </c>
      <c r="H473" s="93" t="s">
        <v>538</v>
      </c>
      <c r="I473" s="93" t="s">
        <v>538</v>
      </c>
      <c r="J473" s="93" t="s">
        <v>538</v>
      </c>
      <c r="K473" s="94"/>
      <c r="M473" s="4"/>
    </row>
    <row r="474" spans="1:13" ht="15.75" x14ac:dyDescent="0.25">
      <c r="A474" s="115" t="s">
        <v>340</v>
      </c>
      <c r="B474" s="114"/>
      <c r="C474" s="111">
        <v>10</v>
      </c>
      <c r="D474" s="13">
        <v>0</v>
      </c>
      <c r="E474" s="93">
        <v>10</v>
      </c>
      <c r="F474" s="93">
        <v>0</v>
      </c>
      <c r="G474" s="93">
        <v>0</v>
      </c>
      <c r="H474" s="93" t="s">
        <v>538</v>
      </c>
      <c r="I474" s="93" t="s">
        <v>538</v>
      </c>
      <c r="J474" s="93" t="s">
        <v>538</v>
      </c>
      <c r="K474" s="94"/>
      <c r="M474" s="4"/>
    </row>
    <row r="475" spans="1:13" ht="15.75" x14ac:dyDescent="0.25">
      <c r="A475" s="129" t="s">
        <v>509</v>
      </c>
      <c r="B475" s="130" t="s">
        <v>508</v>
      </c>
      <c r="C475" s="128">
        <f>C476</f>
        <v>100</v>
      </c>
      <c r="D475" s="128">
        <f t="shared" ref="D475:G475" si="122">D476</f>
        <v>100</v>
      </c>
      <c r="E475" s="128">
        <f t="shared" si="122"/>
        <v>0</v>
      </c>
      <c r="F475" s="128">
        <f t="shared" si="122"/>
        <v>0</v>
      </c>
      <c r="G475" s="128">
        <f t="shared" si="122"/>
        <v>0</v>
      </c>
      <c r="H475" s="13">
        <v>100</v>
      </c>
      <c r="I475" s="13">
        <v>150</v>
      </c>
      <c r="J475" s="13">
        <v>200</v>
      </c>
      <c r="K475" s="94"/>
      <c r="M475" s="4"/>
    </row>
    <row r="476" spans="1:13" ht="15.75" x14ac:dyDescent="0.25">
      <c r="A476" s="115" t="s">
        <v>510</v>
      </c>
      <c r="B476" s="114"/>
      <c r="C476" s="127">
        <v>100</v>
      </c>
      <c r="D476" s="81">
        <v>100</v>
      </c>
      <c r="E476" s="81">
        <v>0</v>
      </c>
      <c r="F476" s="81">
        <v>0</v>
      </c>
      <c r="G476" s="81">
        <v>0</v>
      </c>
      <c r="H476" s="93" t="s">
        <v>538</v>
      </c>
      <c r="I476" s="93" t="s">
        <v>538</v>
      </c>
      <c r="J476" s="93" t="s">
        <v>538</v>
      </c>
      <c r="K476" s="94"/>
      <c r="M476" s="4"/>
    </row>
    <row r="477" spans="1:13" ht="15.75" x14ac:dyDescent="0.25">
      <c r="A477" s="15" t="s">
        <v>19</v>
      </c>
      <c r="B477" s="8" t="s">
        <v>116</v>
      </c>
      <c r="C477" s="77">
        <f>+C478+C479+C480+C486+C487+C488+C489</f>
        <v>33014</v>
      </c>
      <c r="D477" s="77">
        <f t="shared" ref="D477:G477" si="123">+D478+D479+D480+D486+D487+D488+D489</f>
        <v>13183</v>
      </c>
      <c r="E477" s="77">
        <f t="shared" si="123"/>
        <v>9110</v>
      </c>
      <c r="F477" s="77">
        <f t="shared" si="123"/>
        <v>5993</v>
      </c>
      <c r="G477" s="77">
        <f t="shared" si="123"/>
        <v>4728</v>
      </c>
      <c r="H477" s="13">
        <v>3694</v>
      </c>
      <c r="I477" s="13">
        <v>3800</v>
      </c>
      <c r="J477" s="13">
        <v>4918</v>
      </c>
      <c r="K477" s="94"/>
      <c r="L477" s="4"/>
      <c r="M477" s="4"/>
    </row>
    <row r="478" spans="1:13" ht="15.75" x14ac:dyDescent="0.25">
      <c r="A478" s="12" t="s">
        <v>1</v>
      </c>
      <c r="B478" s="8" t="s">
        <v>117</v>
      </c>
      <c r="C478" s="77">
        <f>C491</f>
        <v>4140</v>
      </c>
      <c r="D478" s="77">
        <f t="shared" ref="D478:G478" si="124">D491</f>
        <v>1050</v>
      </c>
      <c r="E478" s="77">
        <f t="shared" si="124"/>
        <v>1030</v>
      </c>
      <c r="F478" s="77">
        <f t="shared" si="124"/>
        <v>1030</v>
      </c>
      <c r="G478" s="77">
        <f t="shared" si="124"/>
        <v>1030</v>
      </c>
      <c r="H478" s="93" t="s">
        <v>538</v>
      </c>
      <c r="I478" s="93" t="s">
        <v>538</v>
      </c>
      <c r="J478" s="93" t="s">
        <v>538</v>
      </c>
      <c r="K478" s="94"/>
      <c r="M478" s="4"/>
    </row>
    <row r="479" spans="1:13" ht="15.75" x14ac:dyDescent="0.25">
      <c r="A479" s="12" t="s">
        <v>3</v>
      </c>
      <c r="B479" s="8" t="s">
        <v>118</v>
      </c>
      <c r="C479" s="77">
        <f>+C496+C492</f>
        <v>5635</v>
      </c>
      <c r="D479" s="77">
        <f t="shared" ref="D479:G479" si="125">+D496+D492</f>
        <v>1548</v>
      </c>
      <c r="E479" s="77">
        <f t="shared" si="125"/>
        <v>2072</v>
      </c>
      <c r="F479" s="77">
        <f t="shared" si="125"/>
        <v>1082</v>
      </c>
      <c r="G479" s="77">
        <f t="shared" si="125"/>
        <v>933</v>
      </c>
      <c r="H479" s="93" t="s">
        <v>538</v>
      </c>
      <c r="I479" s="93" t="s">
        <v>538</v>
      </c>
      <c r="J479" s="93" t="s">
        <v>538</v>
      </c>
      <c r="K479" s="94"/>
      <c r="M479" s="4"/>
    </row>
    <row r="480" spans="1:13" ht="15.75" x14ac:dyDescent="0.25">
      <c r="A480" s="30" t="s">
        <v>189</v>
      </c>
      <c r="B480" s="8" t="s">
        <v>222</v>
      </c>
      <c r="C480" s="77">
        <f>+C481+C482+C483+C484+C485</f>
        <v>709</v>
      </c>
      <c r="D480" s="77">
        <f t="shared" ref="D480:G480" si="126">+D481+D482+D483+D484+D485</f>
        <v>60</v>
      </c>
      <c r="E480" s="77">
        <f t="shared" si="126"/>
        <v>613</v>
      </c>
      <c r="F480" s="77">
        <f t="shared" si="126"/>
        <v>36</v>
      </c>
      <c r="G480" s="77">
        <f t="shared" si="126"/>
        <v>0</v>
      </c>
      <c r="H480" s="93" t="s">
        <v>538</v>
      </c>
      <c r="I480" s="93" t="s">
        <v>538</v>
      </c>
      <c r="J480" s="93" t="s">
        <v>538</v>
      </c>
      <c r="K480" s="94"/>
      <c r="M480" s="4"/>
    </row>
    <row r="481" spans="1:13" ht="57" customHeight="1" x14ac:dyDescent="0.25">
      <c r="A481" s="9" t="s">
        <v>237</v>
      </c>
      <c r="B481" s="27"/>
      <c r="C481" s="81">
        <v>3</v>
      </c>
      <c r="D481" s="93">
        <v>0</v>
      </c>
      <c r="E481" s="93">
        <v>3</v>
      </c>
      <c r="F481" s="93">
        <v>0</v>
      </c>
      <c r="G481" s="93">
        <v>0</v>
      </c>
      <c r="H481" s="93" t="s">
        <v>538</v>
      </c>
      <c r="I481" s="93" t="s">
        <v>538</v>
      </c>
      <c r="J481" s="93" t="s">
        <v>538</v>
      </c>
      <c r="K481" s="94"/>
      <c r="M481" s="4"/>
    </row>
    <row r="482" spans="1:13" ht="29.25" customHeight="1" x14ac:dyDescent="0.25">
      <c r="A482" s="9" t="s">
        <v>277</v>
      </c>
      <c r="B482" s="9"/>
      <c r="C482" s="81">
        <v>120</v>
      </c>
      <c r="D482" s="93">
        <v>60</v>
      </c>
      <c r="E482" s="93">
        <v>60</v>
      </c>
      <c r="F482" s="93">
        <v>0</v>
      </c>
      <c r="G482" s="93">
        <v>0</v>
      </c>
      <c r="H482" s="93" t="s">
        <v>538</v>
      </c>
      <c r="I482" s="93" t="s">
        <v>538</v>
      </c>
      <c r="J482" s="93" t="s">
        <v>538</v>
      </c>
      <c r="K482" s="94"/>
      <c r="M482" s="4"/>
    </row>
    <row r="483" spans="1:13" ht="33" customHeight="1" x14ac:dyDescent="0.25">
      <c r="A483" s="9" t="s">
        <v>275</v>
      </c>
      <c r="B483" s="9"/>
      <c r="C483" s="81">
        <v>200</v>
      </c>
      <c r="D483" s="93">
        <v>0</v>
      </c>
      <c r="E483" s="93">
        <v>200</v>
      </c>
      <c r="F483" s="93">
        <v>0</v>
      </c>
      <c r="G483" s="93">
        <v>0</v>
      </c>
      <c r="H483" s="93" t="s">
        <v>538</v>
      </c>
      <c r="I483" s="93" t="s">
        <v>538</v>
      </c>
      <c r="J483" s="93" t="s">
        <v>538</v>
      </c>
      <c r="K483" s="94"/>
      <c r="M483" s="4"/>
    </row>
    <row r="484" spans="1:13" ht="52.5" customHeight="1" x14ac:dyDescent="0.25">
      <c r="A484" s="70" t="s">
        <v>405</v>
      </c>
      <c r="B484" s="70"/>
      <c r="C484" s="83">
        <v>286</v>
      </c>
      <c r="D484" s="93">
        <v>0</v>
      </c>
      <c r="E484" s="93">
        <v>250</v>
      </c>
      <c r="F484" s="93">
        <v>36</v>
      </c>
      <c r="G484" s="93">
        <v>0</v>
      </c>
      <c r="H484" s="93" t="s">
        <v>538</v>
      </c>
      <c r="I484" s="93" t="s">
        <v>538</v>
      </c>
      <c r="J484" s="93" t="s">
        <v>538</v>
      </c>
      <c r="K484" s="94"/>
      <c r="M484" s="4"/>
    </row>
    <row r="485" spans="1:13" ht="39.75" customHeight="1" x14ac:dyDescent="0.25">
      <c r="A485" s="33" t="s">
        <v>276</v>
      </c>
      <c r="B485" s="9"/>
      <c r="C485" s="81">
        <v>100</v>
      </c>
      <c r="D485" s="93">
        <v>0</v>
      </c>
      <c r="E485" s="93">
        <v>100</v>
      </c>
      <c r="F485" s="93">
        <v>0</v>
      </c>
      <c r="G485" s="93">
        <v>0</v>
      </c>
      <c r="H485" s="93" t="s">
        <v>538</v>
      </c>
      <c r="I485" s="93" t="s">
        <v>538</v>
      </c>
      <c r="J485" s="93" t="s">
        <v>538</v>
      </c>
      <c r="K485" s="94"/>
      <c r="M485" s="4"/>
    </row>
    <row r="486" spans="1:13" ht="15.75" x14ac:dyDescent="0.25">
      <c r="A486" s="12" t="s">
        <v>183</v>
      </c>
      <c r="B486" s="8" t="s">
        <v>186</v>
      </c>
      <c r="C486" s="77">
        <f>C493</f>
        <v>60</v>
      </c>
      <c r="D486" s="77">
        <f t="shared" ref="D486:G486" si="127">D493</f>
        <v>15</v>
      </c>
      <c r="E486" s="77">
        <f t="shared" si="127"/>
        <v>15</v>
      </c>
      <c r="F486" s="77">
        <f t="shared" si="127"/>
        <v>15</v>
      </c>
      <c r="G486" s="77">
        <f t="shared" si="127"/>
        <v>15</v>
      </c>
      <c r="H486" s="93" t="s">
        <v>538</v>
      </c>
      <c r="I486" s="93" t="s">
        <v>538</v>
      </c>
      <c r="J486" s="93" t="s">
        <v>538</v>
      </c>
      <c r="K486" s="94"/>
      <c r="M486" s="4"/>
    </row>
    <row r="487" spans="1:13" ht="15.75" x14ac:dyDescent="0.25">
      <c r="A487" s="75" t="s">
        <v>166</v>
      </c>
      <c r="B487" s="73" t="s">
        <v>511</v>
      </c>
      <c r="C487" s="90">
        <v>3200</v>
      </c>
      <c r="D487" s="13">
        <v>1200</v>
      </c>
      <c r="E487" s="13">
        <v>1000</v>
      </c>
      <c r="F487" s="13">
        <v>1000</v>
      </c>
      <c r="G487" s="13">
        <v>0</v>
      </c>
      <c r="H487" s="93" t="s">
        <v>538</v>
      </c>
      <c r="I487" s="93" t="s">
        <v>538</v>
      </c>
      <c r="J487" s="93" t="s">
        <v>538</v>
      </c>
      <c r="K487" s="94"/>
      <c r="M487" s="4"/>
    </row>
    <row r="488" spans="1:13" ht="15.75" x14ac:dyDescent="0.25">
      <c r="A488" s="12" t="s">
        <v>12</v>
      </c>
      <c r="B488" s="8" t="s">
        <v>119</v>
      </c>
      <c r="C488" s="77">
        <f>+C494+C524</f>
        <v>6270</v>
      </c>
      <c r="D488" s="77">
        <f>+D494+D524</f>
        <v>5560</v>
      </c>
      <c r="E488" s="77">
        <f>+E494+E524</f>
        <v>630</v>
      </c>
      <c r="F488" s="77">
        <f>+F494+F524</f>
        <v>80</v>
      </c>
      <c r="G488" s="77">
        <f>+G494+G524</f>
        <v>0</v>
      </c>
      <c r="H488" s="93" t="s">
        <v>538</v>
      </c>
      <c r="I488" s="93" t="s">
        <v>538</v>
      </c>
      <c r="J488" s="93" t="s">
        <v>538</v>
      </c>
      <c r="K488" s="94"/>
      <c r="M488" s="4"/>
    </row>
    <row r="489" spans="1:13" ht="15.75" x14ac:dyDescent="0.25">
      <c r="A489" s="12" t="s">
        <v>282</v>
      </c>
      <c r="B489" s="8" t="s">
        <v>192</v>
      </c>
      <c r="C489" s="77">
        <v>13000</v>
      </c>
      <c r="D489" s="13">
        <v>3750</v>
      </c>
      <c r="E489" s="13">
        <v>3750</v>
      </c>
      <c r="F489" s="13">
        <v>2750</v>
      </c>
      <c r="G489" s="13">
        <v>2750</v>
      </c>
      <c r="H489" s="93" t="s">
        <v>538</v>
      </c>
      <c r="I489" s="93" t="s">
        <v>538</v>
      </c>
      <c r="J489" s="93" t="s">
        <v>538</v>
      </c>
      <c r="K489" s="94"/>
      <c r="M489" s="4"/>
    </row>
    <row r="490" spans="1:13" ht="15.75" x14ac:dyDescent="0.25">
      <c r="A490" s="12" t="s">
        <v>120</v>
      </c>
      <c r="B490" s="8" t="s">
        <v>121</v>
      </c>
      <c r="C490" s="77">
        <f>+C491+C492+C493+C494</f>
        <v>8100</v>
      </c>
      <c r="D490" s="77">
        <f t="shared" ref="D490:G490" si="128">+D491+D492+D493+D494</f>
        <v>2220</v>
      </c>
      <c r="E490" s="77">
        <f t="shared" si="128"/>
        <v>2175</v>
      </c>
      <c r="F490" s="77">
        <f t="shared" si="128"/>
        <v>1875</v>
      </c>
      <c r="G490" s="77">
        <f t="shared" si="128"/>
        <v>1830</v>
      </c>
      <c r="H490" s="93" t="s">
        <v>538</v>
      </c>
      <c r="I490" s="93" t="s">
        <v>538</v>
      </c>
      <c r="J490" s="93" t="s">
        <v>538</v>
      </c>
      <c r="K490" s="94"/>
      <c r="M490" s="4"/>
    </row>
    <row r="491" spans="1:13" ht="15.75" x14ac:dyDescent="0.25">
      <c r="A491" s="7" t="s">
        <v>1</v>
      </c>
      <c r="B491" s="27" t="s">
        <v>117</v>
      </c>
      <c r="C491" s="81">
        <v>4140</v>
      </c>
      <c r="D491" s="93">
        <v>1050</v>
      </c>
      <c r="E491" s="93">
        <v>1030</v>
      </c>
      <c r="F491" s="93">
        <v>1030</v>
      </c>
      <c r="G491" s="93">
        <v>1030</v>
      </c>
      <c r="H491" s="93" t="s">
        <v>538</v>
      </c>
      <c r="I491" s="93" t="s">
        <v>538</v>
      </c>
      <c r="J491" s="93" t="s">
        <v>538</v>
      </c>
      <c r="K491" s="94"/>
      <c r="M491" s="4"/>
    </row>
    <row r="492" spans="1:13" ht="15.75" x14ac:dyDescent="0.25">
      <c r="A492" s="7" t="s">
        <v>53</v>
      </c>
      <c r="B492" s="27" t="s">
        <v>118</v>
      </c>
      <c r="C492" s="81">
        <v>3800</v>
      </c>
      <c r="D492" s="93">
        <v>1115</v>
      </c>
      <c r="E492" s="93">
        <v>1100</v>
      </c>
      <c r="F492" s="93">
        <v>800</v>
      </c>
      <c r="G492" s="93">
        <v>785</v>
      </c>
      <c r="H492" s="93" t="s">
        <v>538</v>
      </c>
      <c r="I492" s="93" t="s">
        <v>538</v>
      </c>
      <c r="J492" s="93" t="s">
        <v>538</v>
      </c>
      <c r="K492" s="94"/>
      <c r="M492" s="4"/>
    </row>
    <row r="493" spans="1:13" ht="15.75" x14ac:dyDescent="0.25">
      <c r="A493" s="19" t="s">
        <v>183</v>
      </c>
      <c r="B493" s="27" t="s">
        <v>186</v>
      </c>
      <c r="C493" s="81">
        <v>60</v>
      </c>
      <c r="D493" s="93">
        <v>15</v>
      </c>
      <c r="E493" s="93">
        <v>15</v>
      </c>
      <c r="F493" s="93">
        <v>15</v>
      </c>
      <c r="G493" s="93">
        <v>15</v>
      </c>
      <c r="H493" s="93" t="s">
        <v>538</v>
      </c>
      <c r="I493" s="93" t="s">
        <v>538</v>
      </c>
      <c r="J493" s="93" t="s">
        <v>538</v>
      </c>
      <c r="K493" s="94"/>
      <c r="M493" s="4"/>
    </row>
    <row r="494" spans="1:13" ht="15.75" x14ac:dyDescent="0.25">
      <c r="A494" s="7" t="s">
        <v>169</v>
      </c>
      <c r="B494" s="27" t="s">
        <v>119</v>
      </c>
      <c r="C494" s="91">
        <v>100</v>
      </c>
      <c r="D494" s="93">
        <v>40</v>
      </c>
      <c r="E494" s="93">
        <v>30</v>
      </c>
      <c r="F494" s="93">
        <v>30</v>
      </c>
      <c r="G494" s="93">
        <v>0</v>
      </c>
      <c r="H494" s="93" t="s">
        <v>538</v>
      </c>
      <c r="I494" s="93" t="s">
        <v>538</v>
      </c>
      <c r="J494" s="93" t="s">
        <v>538</v>
      </c>
      <c r="K494" s="94"/>
      <c r="M494" s="4"/>
    </row>
    <row r="495" spans="1:13" ht="15.75" x14ac:dyDescent="0.25">
      <c r="A495" s="12" t="s">
        <v>122</v>
      </c>
      <c r="B495" s="8" t="s">
        <v>121</v>
      </c>
      <c r="C495" s="77">
        <f>+C496+C524</f>
        <v>8005</v>
      </c>
      <c r="D495" s="77">
        <f>+D496+D524</f>
        <v>5953</v>
      </c>
      <c r="E495" s="77">
        <f>+E496+E524</f>
        <v>1572</v>
      </c>
      <c r="F495" s="77">
        <f>+F496+F524</f>
        <v>332</v>
      </c>
      <c r="G495" s="77">
        <f>+G496+G524</f>
        <v>148</v>
      </c>
      <c r="H495" s="93" t="s">
        <v>538</v>
      </c>
      <c r="I495" s="93" t="s">
        <v>538</v>
      </c>
      <c r="J495" s="93" t="s">
        <v>538</v>
      </c>
      <c r="K495" s="94"/>
      <c r="M495" s="4"/>
    </row>
    <row r="496" spans="1:13" ht="15.75" x14ac:dyDescent="0.25">
      <c r="A496" s="12" t="s">
        <v>33</v>
      </c>
      <c r="B496" s="8" t="s">
        <v>126</v>
      </c>
      <c r="C496" s="77">
        <f>+C497+C498+C499+C500+C501+C502+C503+C504+C505+C506+C507+C508+C509+C510+C511+C512+C513+C514+C515+C516+C517+C518+C519+C520+C521+C522+C523</f>
        <v>1835</v>
      </c>
      <c r="D496" s="77">
        <f t="shared" ref="D496:G496" si="129">+D497+D498+D499+D500+D501+D502+D503+D504+D505+D506+D507+D508+D509+D510+D511+D512+D513+D514+D515+D516+D517+D518+D519+D520+D521+D522+D523</f>
        <v>433</v>
      </c>
      <c r="E496" s="77">
        <f t="shared" si="129"/>
        <v>972</v>
      </c>
      <c r="F496" s="77">
        <f t="shared" si="129"/>
        <v>282</v>
      </c>
      <c r="G496" s="77">
        <f t="shared" si="129"/>
        <v>148</v>
      </c>
      <c r="H496" s="93" t="s">
        <v>538</v>
      </c>
      <c r="I496" s="93" t="s">
        <v>538</v>
      </c>
      <c r="J496" s="93" t="s">
        <v>538</v>
      </c>
      <c r="K496" s="94"/>
      <c r="M496" s="4"/>
    </row>
    <row r="497" spans="1:13" ht="15.75" x14ac:dyDescent="0.25">
      <c r="A497" s="59" t="s">
        <v>257</v>
      </c>
      <c r="B497" s="116"/>
      <c r="C497" s="111">
        <v>250</v>
      </c>
      <c r="D497" s="93">
        <v>0</v>
      </c>
      <c r="E497" s="93">
        <v>150</v>
      </c>
      <c r="F497" s="93">
        <v>100</v>
      </c>
      <c r="G497" s="93">
        <v>0</v>
      </c>
      <c r="H497" s="93" t="s">
        <v>538</v>
      </c>
      <c r="I497" s="93" t="s">
        <v>538</v>
      </c>
      <c r="J497" s="93" t="s">
        <v>538</v>
      </c>
      <c r="K497" s="94"/>
      <c r="M497" s="4"/>
    </row>
    <row r="498" spans="1:13" ht="15.75" x14ac:dyDescent="0.25">
      <c r="A498" s="59" t="s">
        <v>182</v>
      </c>
      <c r="B498" s="116"/>
      <c r="C498" s="111">
        <v>100</v>
      </c>
      <c r="D498" s="93">
        <v>20</v>
      </c>
      <c r="E498" s="93">
        <v>20</v>
      </c>
      <c r="F498" s="93">
        <v>30</v>
      </c>
      <c r="G498" s="93">
        <v>30</v>
      </c>
      <c r="H498" s="93" t="s">
        <v>538</v>
      </c>
      <c r="I498" s="93" t="s">
        <v>538</v>
      </c>
      <c r="J498" s="93" t="s">
        <v>538</v>
      </c>
      <c r="K498" s="94"/>
      <c r="M498" s="4"/>
    </row>
    <row r="499" spans="1:13" s="3" customFormat="1" ht="15.75" x14ac:dyDescent="0.25">
      <c r="A499" s="59" t="s">
        <v>220</v>
      </c>
      <c r="B499" s="116"/>
      <c r="C499" s="111">
        <v>70</v>
      </c>
      <c r="D499" s="93">
        <v>20</v>
      </c>
      <c r="E499" s="93">
        <v>10</v>
      </c>
      <c r="F499" s="93">
        <v>20</v>
      </c>
      <c r="G499" s="93">
        <v>20</v>
      </c>
      <c r="H499" s="93" t="s">
        <v>538</v>
      </c>
      <c r="I499" s="93" t="s">
        <v>538</v>
      </c>
      <c r="J499" s="93" t="s">
        <v>538</v>
      </c>
      <c r="K499" s="94"/>
      <c r="M499" s="4"/>
    </row>
    <row r="500" spans="1:13" s="3" customFormat="1" ht="15.75" x14ac:dyDescent="0.25">
      <c r="A500" s="59" t="s">
        <v>496</v>
      </c>
      <c r="B500" s="116"/>
      <c r="C500" s="111">
        <v>50</v>
      </c>
      <c r="D500" s="93">
        <v>15</v>
      </c>
      <c r="E500" s="93">
        <v>10</v>
      </c>
      <c r="F500" s="93">
        <v>15</v>
      </c>
      <c r="G500" s="93">
        <v>10</v>
      </c>
      <c r="H500" s="93" t="s">
        <v>538</v>
      </c>
      <c r="I500" s="93" t="s">
        <v>538</v>
      </c>
      <c r="J500" s="93" t="s">
        <v>538</v>
      </c>
      <c r="K500" s="94"/>
      <c r="M500" s="4"/>
    </row>
    <row r="501" spans="1:13" s="3" customFormat="1" ht="15.75" x14ac:dyDescent="0.25">
      <c r="A501" s="117" t="s">
        <v>358</v>
      </c>
      <c r="B501" s="116"/>
      <c r="C501" s="111">
        <v>0</v>
      </c>
      <c r="D501" s="93">
        <v>0</v>
      </c>
      <c r="E501" s="93">
        <v>0</v>
      </c>
      <c r="F501" s="93">
        <v>0</v>
      </c>
      <c r="G501" s="93">
        <v>0</v>
      </c>
      <c r="H501" s="93" t="s">
        <v>538</v>
      </c>
      <c r="I501" s="93" t="s">
        <v>538</v>
      </c>
      <c r="J501" s="93" t="s">
        <v>538</v>
      </c>
      <c r="K501" s="94"/>
      <c r="M501" s="4"/>
    </row>
    <row r="502" spans="1:13" s="3" customFormat="1" ht="15.75" x14ac:dyDescent="0.25">
      <c r="A502" s="59" t="s">
        <v>342</v>
      </c>
      <c r="B502" s="116"/>
      <c r="C502" s="111">
        <v>30</v>
      </c>
      <c r="D502" s="93">
        <v>20</v>
      </c>
      <c r="E502" s="93">
        <v>10</v>
      </c>
      <c r="F502" s="93">
        <v>0</v>
      </c>
      <c r="G502" s="93">
        <v>0</v>
      </c>
      <c r="H502" s="93" t="s">
        <v>538</v>
      </c>
      <c r="I502" s="93" t="s">
        <v>538</v>
      </c>
      <c r="J502" s="93" t="s">
        <v>538</v>
      </c>
      <c r="K502" s="94"/>
      <c r="M502" s="4"/>
    </row>
    <row r="503" spans="1:13" s="3" customFormat="1" ht="15.75" x14ac:dyDescent="0.25">
      <c r="A503" s="59" t="s">
        <v>181</v>
      </c>
      <c r="B503" s="116"/>
      <c r="C503" s="111">
        <v>40</v>
      </c>
      <c r="D503" s="93">
        <v>20</v>
      </c>
      <c r="E503" s="93">
        <v>20</v>
      </c>
      <c r="F503" s="93">
        <v>0</v>
      </c>
      <c r="G503" s="93">
        <v>0</v>
      </c>
      <c r="H503" s="93" t="s">
        <v>538</v>
      </c>
      <c r="I503" s="93" t="s">
        <v>538</v>
      </c>
      <c r="J503" s="93" t="s">
        <v>538</v>
      </c>
      <c r="K503" s="94"/>
      <c r="M503" s="4"/>
    </row>
    <row r="504" spans="1:13" s="3" customFormat="1" ht="15.75" x14ac:dyDescent="0.25">
      <c r="A504" s="59" t="s">
        <v>269</v>
      </c>
      <c r="B504" s="116"/>
      <c r="C504" s="121">
        <v>15</v>
      </c>
      <c r="D504" s="93">
        <v>0</v>
      </c>
      <c r="E504" s="93">
        <v>15</v>
      </c>
      <c r="F504" s="93">
        <v>0</v>
      </c>
      <c r="G504" s="93">
        <v>0</v>
      </c>
      <c r="H504" s="93" t="s">
        <v>538</v>
      </c>
      <c r="I504" s="93" t="s">
        <v>538</v>
      </c>
      <c r="J504" s="93" t="s">
        <v>538</v>
      </c>
      <c r="K504" s="94"/>
      <c r="M504" s="4"/>
    </row>
    <row r="505" spans="1:13" ht="15.75" x14ac:dyDescent="0.25">
      <c r="A505" s="59" t="s">
        <v>180</v>
      </c>
      <c r="B505" s="116"/>
      <c r="C505" s="121">
        <v>170</v>
      </c>
      <c r="D505" s="93">
        <v>115</v>
      </c>
      <c r="E505" s="93">
        <v>55</v>
      </c>
      <c r="F505" s="93">
        <v>0</v>
      </c>
      <c r="G505" s="93">
        <v>0</v>
      </c>
      <c r="H505" s="93" t="s">
        <v>538</v>
      </c>
      <c r="I505" s="93" t="s">
        <v>538</v>
      </c>
      <c r="J505" s="93" t="s">
        <v>538</v>
      </c>
      <c r="K505" s="94"/>
      <c r="M505" s="4"/>
    </row>
    <row r="506" spans="1:13" ht="15.75" x14ac:dyDescent="0.25">
      <c r="A506" s="59" t="s">
        <v>497</v>
      </c>
      <c r="B506" s="116"/>
      <c r="C506" s="111">
        <v>70</v>
      </c>
      <c r="D506" s="93">
        <v>10</v>
      </c>
      <c r="E506" s="93">
        <v>20</v>
      </c>
      <c r="F506" s="93">
        <v>20</v>
      </c>
      <c r="G506" s="93">
        <v>20</v>
      </c>
      <c r="H506" s="93" t="s">
        <v>538</v>
      </c>
      <c r="I506" s="93" t="s">
        <v>538</v>
      </c>
      <c r="J506" s="93" t="s">
        <v>538</v>
      </c>
      <c r="K506" s="94"/>
      <c r="M506" s="4"/>
    </row>
    <row r="507" spans="1:13" ht="15.75" x14ac:dyDescent="0.25">
      <c r="A507" s="40" t="s">
        <v>498</v>
      </c>
      <c r="B507" s="116"/>
      <c r="C507" s="111">
        <v>5</v>
      </c>
      <c r="D507" s="93">
        <v>5</v>
      </c>
      <c r="E507" s="93">
        <v>0</v>
      </c>
      <c r="F507" s="93">
        <v>0</v>
      </c>
      <c r="G507" s="93">
        <v>0</v>
      </c>
      <c r="H507" s="93" t="s">
        <v>538</v>
      </c>
      <c r="I507" s="93" t="s">
        <v>538</v>
      </c>
      <c r="J507" s="93" t="s">
        <v>538</v>
      </c>
      <c r="K507" s="94"/>
      <c r="M507" s="4"/>
    </row>
    <row r="508" spans="1:13" ht="31.5" x14ac:dyDescent="0.25">
      <c r="A508" s="40" t="s">
        <v>344</v>
      </c>
      <c r="B508" s="116"/>
      <c r="C508" s="111">
        <v>30</v>
      </c>
      <c r="D508" s="93">
        <v>10</v>
      </c>
      <c r="E508" s="93">
        <v>10</v>
      </c>
      <c r="F508" s="93">
        <v>10</v>
      </c>
      <c r="G508" s="93">
        <v>0</v>
      </c>
      <c r="H508" s="93" t="s">
        <v>538</v>
      </c>
      <c r="I508" s="93" t="s">
        <v>538</v>
      </c>
      <c r="J508" s="93" t="s">
        <v>538</v>
      </c>
      <c r="K508" s="94"/>
      <c r="M508" s="4"/>
    </row>
    <row r="509" spans="1:13" ht="15.75" x14ac:dyDescent="0.25">
      <c r="A509" s="40" t="s">
        <v>345</v>
      </c>
      <c r="B509" s="116"/>
      <c r="C509" s="111">
        <v>10</v>
      </c>
      <c r="D509" s="93">
        <v>0</v>
      </c>
      <c r="E509" s="93">
        <v>10</v>
      </c>
      <c r="F509" s="93">
        <v>0</v>
      </c>
      <c r="G509" s="93">
        <v>0</v>
      </c>
      <c r="H509" s="93" t="s">
        <v>538</v>
      </c>
      <c r="I509" s="93" t="s">
        <v>538</v>
      </c>
      <c r="J509" s="93" t="s">
        <v>538</v>
      </c>
      <c r="K509" s="94"/>
      <c r="M509" s="4"/>
    </row>
    <row r="510" spans="1:13" ht="15.75" x14ac:dyDescent="0.25">
      <c r="A510" s="59" t="s">
        <v>499</v>
      </c>
      <c r="B510" s="116"/>
      <c r="C510" s="111">
        <v>10</v>
      </c>
      <c r="D510" s="93">
        <v>0</v>
      </c>
      <c r="E510" s="93">
        <v>10</v>
      </c>
      <c r="F510" s="93">
        <v>0</v>
      </c>
      <c r="G510" s="93">
        <v>0</v>
      </c>
      <c r="H510" s="93" t="s">
        <v>538</v>
      </c>
      <c r="I510" s="93" t="s">
        <v>538</v>
      </c>
      <c r="J510" s="93" t="s">
        <v>538</v>
      </c>
      <c r="K510" s="94"/>
      <c r="M510" s="4"/>
    </row>
    <row r="511" spans="1:13" ht="31.5" x14ac:dyDescent="0.25">
      <c r="A511" s="40" t="s">
        <v>268</v>
      </c>
      <c r="B511" s="107"/>
      <c r="C511" s="111">
        <v>30</v>
      </c>
      <c r="D511" s="93">
        <v>10</v>
      </c>
      <c r="E511" s="93">
        <v>10</v>
      </c>
      <c r="F511" s="93">
        <v>10</v>
      </c>
      <c r="G511" s="93">
        <v>0</v>
      </c>
      <c r="H511" s="93" t="s">
        <v>538</v>
      </c>
      <c r="I511" s="93" t="s">
        <v>538</v>
      </c>
      <c r="J511" s="93" t="s">
        <v>538</v>
      </c>
      <c r="K511" s="94"/>
      <c r="M511" s="4"/>
    </row>
    <row r="512" spans="1:13" ht="15.75" x14ac:dyDescent="0.25">
      <c r="A512" s="118" t="s">
        <v>241</v>
      </c>
      <c r="B512" s="119"/>
      <c r="C512" s="121">
        <v>61</v>
      </c>
      <c r="D512" s="93">
        <v>36</v>
      </c>
      <c r="E512" s="93">
        <v>25</v>
      </c>
      <c r="F512" s="93">
        <v>0</v>
      </c>
      <c r="G512" s="93">
        <v>0</v>
      </c>
      <c r="H512" s="93" t="s">
        <v>538</v>
      </c>
      <c r="I512" s="93" t="s">
        <v>538</v>
      </c>
      <c r="J512" s="93" t="s">
        <v>538</v>
      </c>
      <c r="K512" s="94"/>
      <c r="M512" s="4"/>
    </row>
    <row r="513" spans="1:13" ht="31.5" x14ac:dyDescent="0.25">
      <c r="A513" s="40" t="s">
        <v>245</v>
      </c>
      <c r="B513" s="107"/>
      <c r="C513" s="111">
        <v>50</v>
      </c>
      <c r="D513" s="93">
        <v>0</v>
      </c>
      <c r="E513" s="93">
        <v>10</v>
      </c>
      <c r="F513" s="93">
        <v>20</v>
      </c>
      <c r="G513" s="93">
        <v>20</v>
      </c>
      <c r="H513" s="93" t="s">
        <v>538</v>
      </c>
      <c r="I513" s="93" t="s">
        <v>538</v>
      </c>
      <c r="J513" s="93" t="s">
        <v>538</v>
      </c>
      <c r="K513" s="94"/>
      <c r="M513" s="4"/>
    </row>
    <row r="514" spans="1:13" ht="31.5" x14ac:dyDescent="0.25">
      <c r="A514" s="40" t="s">
        <v>267</v>
      </c>
      <c r="B514" s="107"/>
      <c r="C514" s="111">
        <v>50</v>
      </c>
      <c r="D514" s="93">
        <v>15</v>
      </c>
      <c r="E514" s="93">
        <v>10</v>
      </c>
      <c r="F514" s="93">
        <v>15</v>
      </c>
      <c r="G514" s="93">
        <v>10</v>
      </c>
      <c r="H514" s="93" t="s">
        <v>538</v>
      </c>
      <c r="I514" s="93" t="s">
        <v>538</v>
      </c>
      <c r="J514" s="93" t="s">
        <v>538</v>
      </c>
      <c r="K514" s="94"/>
      <c r="M514" s="4"/>
    </row>
    <row r="515" spans="1:13" ht="15.75" x14ac:dyDescent="0.25">
      <c r="A515" s="40" t="s">
        <v>343</v>
      </c>
      <c r="B515" s="107"/>
      <c r="C515" s="111">
        <v>70</v>
      </c>
      <c r="D515" s="93">
        <v>18</v>
      </c>
      <c r="E515" s="93">
        <v>18</v>
      </c>
      <c r="F515" s="93">
        <v>17</v>
      </c>
      <c r="G515" s="93">
        <v>17</v>
      </c>
      <c r="H515" s="93" t="s">
        <v>538</v>
      </c>
      <c r="I515" s="93" t="s">
        <v>538</v>
      </c>
      <c r="J515" s="93" t="s">
        <v>538</v>
      </c>
      <c r="K515" s="94"/>
      <c r="M515" s="4"/>
    </row>
    <row r="516" spans="1:13" ht="15.75" x14ac:dyDescent="0.25">
      <c r="A516" s="59" t="s">
        <v>187</v>
      </c>
      <c r="B516" s="116"/>
      <c r="C516" s="111">
        <v>100</v>
      </c>
      <c r="D516" s="93">
        <v>29</v>
      </c>
      <c r="E516" s="93">
        <v>25</v>
      </c>
      <c r="F516" s="93">
        <v>25</v>
      </c>
      <c r="G516" s="93">
        <v>21</v>
      </c>
      <c r="H516" s="93" t="s">
        <v>538</v>
      </c>
      <c r="I516" s="93" t="s">
        <v>538</v>
      </c>
      <c r="J516" s="93" t="s">
        <v>538</v>
      </c>
      <c r="K516" s="94"/>
      <c r="M516" s="4"/>
    </row>
    <row r="517" spans="1:13" ht="15.75" x14ac:dyDescent="0.25">
      <c r="A517" s="118" t="s">
        <v>500</v>
      </c>
      <c r="B517" s="116"/>
      <c r="C517" s="111">
        <v>36</v>
      </c>
      <c r="D517" s="93">
        <v>0</v>
      </c>
      <c r="E517" s="93">
        <v>36</v>
      </c>
      <c r="F517" s="111">
        <v>0</v>
      </c>
      <c r="G517" s="93">
        <v>0</v>
      </c>
      <c r="H517" s="93" t="s">
        <v>538</v>
      </c>
      <c r="I517" s="93" t="s">
        <v>538</v>
      </c>
      <c r="J517" s="93" t="s">
        <v>538</v>
      </c>
      <c r="K517" s="94"/>
      <c r="M517" s="4"/>
    </row>
    <row r="518" spans="1:13" ht="15.75" x14ac:dyDescent="0.25">
      <c r="A518" s="120" t="s">
        <v>378</v>
      </c>
      <c r="B518" s="116"/>
      <c r="C518" s="111">
        <v>40</v>
      </c>
      <c r="D518" s="93">
        <v>0</v>
      </c>
      <c r="E518" s="93">
        <v>40</v>
      </c>
      <c r="F518" s="111">
        <v>0</v>
      </c>
      <c r="G518" s="93">
        <v>0</v>
      </c>
      <c r="H518" s="93" t="s">
        <v>538</v>
      </c>
      <c r="I518" s="93" t="s">
        <v>538</v>
      </c>
      <c r="J518" s="93" t="s">
        <v>538</v>
      </c>
      <c r="K518" s="94"/>
      <c r="M518" s="4"/>
    </row>
    <row r="519" spans="1:13" ht="15.75" x14ac:dyDescent="0.25">
      <c r="A519" s="120" t="s">
        <v>377</v>
      </c>
      <c r="B519" s="116"/>
      <c r="C519" s="111">
        <v>49</v>
      </c>
      <c r="D519" s="93">
        <v>0</v>
      </c>
      <c r="E519" s="93">
        <v>49</v>
      </c>
      <c r="F519" s="111">
        <v>0</v>
      </c>
      <c r="G519" s="93">
        <v>0</v>
      </c>
      <c r="H519" s="93" t="s">
        <v>538</v>
      </c>
      <c r="I519" s="93" t="s">
        <v>538</v>
      </c>
      <c r="J519" s="93" t="s">
        <v>538</v>
      </c>
      <c r="K519" s="94"/>
      <c r="M519" s="4"/>
    </row>
    <row r="520" spans="1:13" ht="15.75" x14ac:dyDescent="0.25">
      <c r="A520" s="120" t="s">
        <v>379</v>
      </c>
      <c r="B520" s="116"/>
      <c r="C520" s="111">
        <v>49</v>
      </c>
      <c r="D520" s="93">
        <v>0</v>
      </c>
      <c r="E520" s="93">
        <v>49</v>
      </c>
      <c r="F520" s="111">
        <v>0</v>
      </c>
      <c r="G520" s="93">
        <v>0</v>
      </c>
      <c r="H520" s="93" t="s">
        <v>538</v>
      </c>
      <c r="I520" s="93" t="s">
        <v>538</v>
      </c>
      <c r="J520" s="93" t="s">
        <v>538</v>
      </c>
      <c r="K520" s="94"/>
      <c r="M520" s="4"/>
    </row>
    <row r="521" spans="1:13" ht="15.75" x14ac:dyDescent="0.25">
      <c r="A521" s="120" t="s">
        <v>501</v>
      </c>
      <c r="B521" s="116"/>
      <c r="C521" s="111">
        <v>130</v>
      </c>
      <c r="D521" s="93">
        <v>90</v>
      </c>
      <c r="E521" s="93">
        <v>40</v>
      </c>
      <c r="F521" s="111">
        <v>0</v>
      </c>
      <c r="G521" s="93">
        <v>0</v>
      </c>
      <c r="H521" s="93" t="s">
        <v>538</v>
      </c>
      <c r="I521" s="93" t="s">
        <v>538</v>
      </c>
      <c r="J521" s="93" t="s">
        <v>538</v>
      </c>
      <c r="K521" s="94"/>
      <c r="M521" s="4"/>
    </row>
    <row r="522" spans="1:13" ht="63" x14ac:dyDescent="0.25">
      <c r="A522" s="33" t="s">
        <v>382</v>
      </c>
      <c r="B522" s="116"/>
      <c r="C522" s="111">
        <v>300</v>
      </c>
      <c r="D522" s="93">
        <v>0</v>
      </c>
      <c r="E522" s="93">
        <v>300</v>
      </c>
      <c r="F522" s="93">
        <v>0</v>
      </c>
      <c r="G522" s="93">
        <v>0</v>
      </c>
      <c r="H522" s="93" t="s">
        <v>538</v>
      </c>
      <c r="I522" s="93" t="s">
        <v>538</v>
      </c>
      <c r="J522" s="93" t="s">
        <v>538</v>
      </c>
      <c r="K522" s="94"/>
      <c r="M522" s="4"/>
    </row>
    <row r="523" spans="1:13" ht="15.75" x14ac:dyDescent="0.25">
      <c r="A523" s="109" t="s">
        <v>502</v>
      </c>
      <c r="B523" s="116"/>
      <c r="C523" s="111">
        <v>20</v>
      </c>
      <c r="D523" s="93">
        <v>0</v>
      </c>
      <c r="E523" s="93">
        <v>20</v>
      </c>
      <c r="F523" s="93">
        <v>0</v>
      </c>
      <c r="G523" s="93">
        <v>0</v>
      </c>
      <c r="H523" s="93" t="s">
        <v>538</v>
      </c>
      <c r="I523" s="93" t="s">
        <v>538</v>
      </c>
      <c r="J523" s="93" t="s">
        <v>538</v>
      </c>
      <c r="K523" s="94"/>
      <c r="M523" s="4"/>
    </row>
    <row r="524" spans="1:13" ht="15.75" x14ac:dyDescent="0.25">
      <c r="A524" s="12" t="s">
        <v>43</v>
      </c>
      <c r="B524" s="8" t="s">
        <v>133</v>
      </c>
      <c r="C524" s="77">
        <f>+C527+C528+C529+C530+C531+C532+C533+C534+C526+C535+C536+C525</f>
        <v>6170</v>
      </c>
      <c r="D524" s="77">
        <f t="shared" ref="D524:G524" si="130">+D527+D528+D529+D530+D531+D532+D533+D534+D526+D535+D536+D525</f>
        <v>5520</v>
      </c>
      <c r="E524" s="77">
        <f t="shared" si="130"/>
        <v>600</v>
      </c>
      <c r="F524" s="77">
        <f t="shared" si="130"/>
        <v>50</v>
      </c>
      <c r="G524" s="77">
        <f t="shared" si="130"/>
        <v>0</v>
      </c>
      <c r="H524" s="93" t="s">
        <v>538</v>
      </c>
      <c r="I524" s="93" t="s">
        <v>538</v>
      </c>
      <c r="J524" s="93" t="s">
        <v>538</v>
      </c>
      <c r="K524" s="94"/>
      <c r="M524" s="4"/>
    </row>
    <row r="525" spans="1:13" ht="15.75" x14ac:dyDescent="0.25">
      <c r="A525" s="59" t="s">
        <v>386</v>
      </c>
      <c r="B525" s="116"/>
      <c r="C525" s="111">
        <v>380</v>
      </c>
      <c r="D525" s="93">
        <v>150</v>
      </c>
      <c r="E525" s="93">
        <v>230</v>
      </c>
      <c r="F525" s="93">
        <v>0</v>
      </c>
      <c r="G525" s="93">
        <v>0</v>
      </c>
      <c r="H525" s="93" t="s">
        <v>538</v>
      </c>
      <c r="I525" s="93" t="s">
        <v>538</v>
      </c>
      <c r="J525" s="93" t="s">
        <v>538</v>
      </c>
      <c r="K525" s="94"/>
      <c r="M525" s="4"/>
    </row>
    <row r="526" spans="1:13" ht="15.75" x14ac:dyDescent="0.25">
      <c r="A526" s="7" t="s">
        <v>506</v>
      </c>
      <c r="B526" s="8"/>
      <c r="C526" s="81">
        <v>150</v>
      </c>
      <c r="D526" s="81">
        <v>0</v>
      </c>
      <c r="E526" s="81">
        <v>100</v>
      </c>
      <c r="F526" s="81">
        <v>50</v>
      </c>
      <c r="G526" s="81">
        <v>0</v>
      </c>
      <c r="H526" s="93" t="s">
        <v>538</v>
      </c>
      <c r="I526" s="93" t="s">
        <v>538</v>
      </c>
      <c r="J526" s="93" t="s">
        <v>538</v>
      </c>
      <c r="K526" s="94"/>
      <c r="M526" s="4"/>
    </row>
    <row r="527" spans="1:13" ht="31.5" x14ac:dyDescent="0.25">
      <c r="A527" s="40" t="s">
        <v>284</v>
      </c>
      <c r="B527" s="40"/>
      <c r="C527" s="111">
        <v>350</v>
      </c>
      <c r="D527" s="93">
        <v>350</v>
      </c>
      <c r="E527" s="93">
        <v>0</v>
      </c>
      <c r="F527" s="93">
        <v>0</v>
      </c>
      <c r="G527" s="93">
        <v>0</v>
      </c>
      <c r="H527" s="93" t="s">
        <v>538</v>
      </c>
      <c r="I527" s="93" t="s">
        <v>538</v>
      </c>
      <c r="J527" s="93" t="s">
        <v>538</v>
      </c>
      <c r="K527" s="94"/>
      <c r="M527" s="4"/>
    </row>
    <row r="528" spans="1:13" ht="31.5" x14ac:dyDescent="0.25">
      <c r="A528" s="40" t="s">
        <v>503</v>
      </c>
      <c r="B528" s="40"/>
      <c r="C528" s="111">
        <v>9</v>
      </c>
      <c r="D528" s="93">
        <v>9</v>
      </c>
      <c r="E528" s="93">
        <v>0</v>
      </c>
      <c r="F528" s="93">
        <v>0</v>
      </c>
      <c r="G528" s="93">
        <v>0</v>
      </c>
      <c r="H528" s="93" t="s">
        <v>538</v>
      </c>
      <c r="I528" s="93" t="s">
        <v>538</v>
      </c>
      <c r="J528" s="93" t="s">
        <v>538</v>
      </c>
      <c r="K528" s="94"/>
      <c r="M528" s="4"/>
    </row>
    <row r="529" spans="1:13" ht="31.5" x14ac:dyDescent="0.25">
      <c r="A529" s="40" t="s">
        <v>285</v>
      </c>
      <c r="B529" s="40"/>
      <c r="C529" s="111">
        <f>2300+250</f>
        <v>2550</v>
      </c>
      <c r="D529" s="93">
        <v>2300</v>
      </c>
      <c r="E529" s="93">
        <v>250</v>
      </c>
      <c r="F529" s="93">
        <v>0</v>
      </c>
      <c r="G529" s="93">
        <v>0</v>
      </c>
      <c r="H529" s="93" t="s">
        <v>538</v>
      </c>
      <c r="I529" s="93" t="s">
        <v>538</v>
      </c>
      <c r="J529" s="93" t="s">
        <v>538</v>
      </c>
      <c r="K529" s="94"/>
      <c r="M529" s="4"/>
    </row>
    <row r="530" spans="1:13" ht="15.75" x14ac:dyDescent="0.25">
      <c r="A530" s="122" t="s">
        <v>286</v>
      </c>
      <c r="B530" s="59"/>
      <c r="C530" s="111">
        <v>630</v>
      </c>
      <c r="D530" s="93">
        <v>630</v>
      </c>
      <c r="E530" s="93">
        <v>0</v>
      </c>
      <c r="F530" s="93">
        <v>0</v>
      </c>
      <c r="G530" s="93">
        <v>0</v>
      </c>
      <c r="H530" s="93" t="s">
        <v>538</v>
      </c>
      <c r="I530" s="93" t="s">
        <v>538</v>
      </c>
      <c r="J530" s="93" t="s">
        <v>538</v>
      </c>
      <c r="K530" s="94"/>
      <c r="M530" s="4"/>
    </row>
    <row r="531" spans="1:13" ht="31.5" x14ac:dyDescent="0.25">
      <c r="A531" s="122" t="s">
        <v>504</v>
      </c>
      <c r="B531" s="59"/>
      <c r="C531" s="111">
        <v>32</v>
      </c>
      <c r="D531" s="93">
        <v>32</v>
      </c>
      <c r="E531" s="93">
        <v>0</v>
      </c>
      <c r="F531" s="93">
        <v>0</v>
      </c>
      <c r="G531" s="93">
        <v>0</v>
      </c>
      <c r="H531" s="93" t="s">
        <v>538</v>
      </c>
      <c r="I531" s="93" t="s">
        <v>538</v>
      </c>
      <c r="J531" s="93" t="s">
        <v>538</v>
      </c>
      <c r="K531" s="94"/>
      <c r="M531" s="4"/>
    </row>
    <row r="532" spans="1:13" ht="34.5" customHeight="1" x14ac:dyDescent="0.25">
      <c r="A532" s="40" t="s">
        <v>287</v>
      </c>
      <c r="B532" s="40"/>
      <c r="C532" s="111">
        <v>1835</v>
      </c>
      <c r="D532" s="93">
        <v>1835</v>
      </c>
      <c r="E532">
        <v>0</v>
      </c>
      <c r="F532" s="93">
        <v>0</v>
      </c>
      <c r="G532" s="93">
        <v>0</v>
      </c>
      <c r="H532" s="93" t="s">
        <v>538</v>
      </c>
      <c r="I532" s="93" t="s">
        <v>538</v>
      </c>
      <c r="J532" s="93" t="s">
        <v>538</v>
      </c>
      <c r="K532" s="94"/>
      <c r="M532" s="4"/>
    </row>
    <row r="533" spans="1:13" ht="15.75" x14ac:dyDescent="0.25">
      <c r="A533" s="101" t="s">
        <v>346</v>
      </c>
      <c r="B533" s="59"/>
      <c r="C533" s="123">
        <v>10</v>
      </c>
      <c r="D533" s="13"/>
      <c r="E533" s="93">
        <v>10</v>
      </c>
      <c r="F533" s="93">
        <v>0</v>
      </c>
      <c r="G533" s="93">
        <v>0</v>
      </c>
      <c r="H533" s="93" t="s">
        <v>538</v>
      </c>
      <c r="I533" s="93" t="s">
        <v>538</v>
      </c>
      <c r="J533" s="93" t="s">
        <v>538</v>
      </c>
      <c r="K533" s="94"/>
      <c r="M533" s="4"/>
    </row>
    <row r="534" spans="1:13" ht="31.5" x14ac:dyDescent="0.25">
      <c r="A534" s="40" t="s">
        <v>347</v>
      </c>
      <c r="B534" s="59"/>
      <c r="C534" s="123">
        <v>10</v>
      </c>
      <c r="D534" s="93">
        <v>0</v>
      </c>
      <c r="E534" s="93">
        <v>10</v>
      </c>
      <c r="F534" s="93">
        <v>0</v>
      </c>
      <c r="G534" s="93">
        <v>0</v>
      </c>
      <c r="H534" s="93" t="s">
        <v>538</v>
      </c>
      <c r="I534" s="93" t="s">
        <v>538</v>
      </c>
      <c r="J534" s="93" t="s">
        <v>538</v>
      </c>
      <c r="K534" s="94"/>
      <c r="M534" s="4"/>
    </row>
    <row r="535" spans="1:13" ht="31.5" x14ac:dyDescent="0.25">
      <c r="A535" s="9" t="s">
        <v>276</v>
      </c>
      <c r="B535" s="7"/>
      <c r="C535" s="7">
        <v>100</v>
      </c>
      <c r="D535" s="93">
        <v>100</v>
      </c>
      <c r="E535" s="7">
        <v>0</v>
      </c>
      <c r="F535" s="7">
        <v>0</v>
      </c>
      <c r="G535" s="7">
        <v>0</v>
      </c>
      <c r="H535" s="93" t="s">
        <v>538</v>
      </c>
      <c r="I535" s="93" t="s">
        <v>538</v>
      </c>
      <c r="J535" s="93" t="s">
        <v>538</v>
      </c>
      <c r="K535" s="94"/>
      <c r="M535" s="4"/>
    </row>
    <row r="536" spans="1:13" ht="45" x14ac:dyDescent="0.25">
      <c r="A536" s="126" t="s">
        <v>507</v>
      </c>
      <c r="B536" s="125"/>
      <c r="C536" s="7">
        <v>114</v>
      </c>
      <c r="D536" s="93">
        <v>114</v>
      </c>
      <c r="E536" s="7">
        <v>0</v>
      </c>
      <c r="F536" s="7">
        <v>0</v>
      </c>
      <c r="G536" s="7">
        <v>0</v>
      </c>
      <c r="H536" s="93" t="s">
        <v>538</v>
      </c>
      <c r="I536" s="93" t="s">
        <v>538</v>
      </c>
      <c r="J536" s="93" t="s">
        <v>538</v>
      </c>
      <c r="K536" s="94"/>
      <c r="M536" s="4"/>
    </row>
    <row r="537" spans="1:13" ht="15.75" x14ac:dyDescent="0.25">
      <c r="A537" s="5"/>
      <c r="B537" s="5"/>
      <c r="C537" s="47"/>
      <c r="D537" s="48"/>
      <c r="E537" s="47"/>
      <c r="F537" s="47"/>
      <c r="G537" s="47"/>
      <c r="H537" s="137"/>
      <c r="I537" s="137"/>
      <c r="J537" s="137"/>
      <c r="K537" s="94"/>
    </row>
    <row r="538" spans="1:13" ht="15.75" x14ac:dyDescent="0.25">
      <c r="A538" s="5"/>
      <c r="B538" s="47"/>
      <c r="C538" s="47"/>
      <c r="D538" s="94"/>
      <c r="E538" s="47"/>
      <c r="F538" s="47"/>
      <c r="G538" s="47"/>
      <c r="H538" s="47"/>
      <c r="I538" s="47"/>
      <c r="J538" s="47"/>
      <c r="K538" s="94"/>
    </row>
    <row r="539" spans="1:13" ht="15.75" x14ac:dyDescent="0.25">
      <c r="A539" s="5"/>
      <c r="B539" s="5"/>
      <c r="C539" s="47"/>
      <c r="D539" s="94"/>
      <c r="E539" s="47"/>
      <c r="F539" s="47"/>
      <c r="G539" s="47"/>
      <c r="H539" s="47"/>
      <c r="I539" s="47"/>
      <c r="J539" s="47"/>
      <c r="K539" s="94"/>
    </row>
    <row r="540" spans="1:13" ht="15.75" x14ac:dyDescent="0.25">
      <c r="A540" s="5"/>
      <c r="B540" s="5"/>
      <c r="C540" s="47"/>
      <c r="D540" s="48"/>
      <c r="E540" s="47"/>
      <c r="F540" s="47"/>
      <c r="G540" s="47"/>
      <c r="H540" s="47"/>
      <c r="I540" s="47"/>
      <c r="J540" s="47"/>
      <c r="K540" s="94"/>
    </row>
    <row r="541" spans="1:13" ht="15.75" x14ac:dyDescent="0.25">
      <c r="A541" s="5"/>
      <c r="B541" s="5"/>
      <c r="C541" s="47"/>
      <c r="D541" s="48"/>
      <c r="E541" s="47"/>
      <c r="F541" s="47"/>
      <c r="G541" s="47"/>
      <c r="H541" s="47"/>
      <c r="I541" s="47"/>
      <c r="J541" s="47"/>
      <c r="K541" s="94"/>
    </row>
    <row r="542" spans="1:13" ht="15.75" x14ac:dyDescent="0.25">
      <c r="A542" s="5"/>
      <c r="B542" s="5"/>
      <c r="C542" s="47"/>
      <c r="D542" s="48"/>
      <c r="E542" s="47"/>
      <c r="F542" s="47"/>
      <c r="G542" s="47"/>
      <c r="H542" s="47"/>
      <c r="I542" s="47"/>
      <c r="J542" s="47"/>
      <c r="K542" s="94"/>
    </row>
    <row r="543" spans="1:13" ht="15.75" x14ac:dyDescent="0.25">
      <c r="A543" s="5"/>
      <c r="B543" s="5"/>
      <c r="C543" s="47"/>
      <c r="D543" s="48"/>
      <c r="E543" s="47"/>
      <c r="F543" s="47"/>
      <c r="G543" s="47"/>
      <c r="H543" s="47"/>
      <c r="I543" s="47"/>
      <c r="J543" s="47"/>
      <c r="K543" s="94"/>
    </row>
    <row r="544" spans="1:13" ht="15.75" x14ac:dyDescent="0.25">
      <c r="A544" s="5"/>
      <c r="B544" s="5"/>
      <c r="C544" s="47"/>
      <c r="D544" s="48"/>
      <c r="E544" s="47"/>
      <c r="F544" s="47"/>
      <c r="G544" s="47"/>
      <c r="H544" s="47"/>
      <c r="I544" s="47"/>
      <c r="J544" s="47"/>
      <c r="K544" s="94"/>
    </row>
    <row r="545" spans="1:11" ht="15.75" x14ac:dyDescent="0.25">
      <c r="A545" s="5"/>
      <c r="B545" s="5"/>
      <c r="C545" s="47"/>
      <c r="D545" s="48"/>
      <c r="E545" s="47"/>
      <c r="F545" s="47"/>
      <c r="G545" s="47"/>
      <c r="H545" s="47"/>
      <c r="I545" s="47"/>
      <c r="J545" s="47"/>
      <c r="K545" s="94"/>
    </row>
    <row r="546" spans="1:11" ht="15.75" x14ac:dyDescent="0.25">
      <c r="A546" s="5"/>
      <c r="B546" s="5"/>
      <c r="C546" s="47"/>
      <c r="D546" s="48"/>
      <c r="E546" s="47"/>
      <c r="F546" s="47"/>
      <c r="G546" s="47"/>
      <c r="H546" s="47"/>
      <c r="I546" s="47"/>
      <c r="J546" s="47"/>
      <c r="K546" s="94"/>
    </row>
    <row r="547" spans="1:11" ht="15.75" x14ac:dyDescent="0.25">
      <c r="A547" s="5"/>
      <c r="B547" s="5"/>
      <c r="C547" s="47"/>
      <c r="D547" s="48"/>
      <c r="E547" s="47"/>
      <c r="F547" s="47"/>
      <c r="G547" s="47"/>
      <c r="H547" s="47"/>
      <c r="I547" s="47"/>
      <c r="J547" s="47"/>
      <c r="K547" s="94"/>
    </row>
    <row r="548" spans="1:11" ht="15.75" x14ac:dyDescent="0.25">
      <c r="A548" s="5"/>
      <c r="B548" s="5"/>
      <c r="C548" s="47"/>
      <c r="D548" s="48"/>
      <c r="E548" s="47"/>
      <c r="F548" s="47"/>
      <c r="G548" s="47"/>
      <c r="H548" s="47"/>
      <c r="I548" s="47"/>
      <c r="J548" s="47"/>
      <c r="K548" s="94"/>
    </row>
    <row r="549" spans="1:11" ht="15.75" x14ac:dyDescent="0.25">
      <c r="A549" s="5"/>
      <c r="B549" s="5"/>
      <c r="C549" s="47"/>
      <c r="D549" s="48"/>
      <c r="E549" s="47"/>
      <c r="F549" s="47"/>
      <c r="G549" s="47"/>
      <c r="H549" s="47"/>
      <c r="I549" s="47"/>
      <c r="J549" s="47"/>
      <c r="K549" s="94"/>
    </row>
    <row r="550" spans="1:11" ht="15.75" x14ac:dyDescent="0.25">
      <c r="A550" s="5"/>
      <c r="B550" s="5"/>
      <c r="C550" s="47"/>
      <c r="D550" s="48"/>
      <c r="E550" s="47"/>
      <c r="F550" s="47"/>
      <c r="G550" s="47"/>
      <c r="H550" s="47"/>
      <c r="I550" s="47"/>
      <c r="J550" s="47"/>
      <c r="K550" s="94"/>
    </row>
    <row r="551" spans="1:11" ht="15.75" x14ac:dyDescent="0.25">
      <c r="A551" s="5"/>
      <c r="B551" s="5"/>
      <c r="C551" s="47"/>
      <c r="D551" s="48"/>
      <c r="E551" s="47"/>
      <c r="F551" s="47"/>
      <c r="G551" s="47"/>
      <c r="H551" s="47"/>
      <c r="I551" s="47"/>
      <c r="J551" s="47"/>
      <c r="K551" s="94"/>
    </row>
    <row r="552" spans="1:11" ht="15.75" x14ac:dyDescent="0.25">
      <c r="A552" s="5"/>
      <c r="B552" s="5"/>
      <c r="C552" s="47"/>
      <c r="D552" s="48"/>
      <c r="E552" s="47"/>
      <c r="F552" s="47"/>
      <c r="G552" s="47"/>
      <c r="H552" s="47"/>
      <c r="I552" s="47"/>
      <c r="J552" s="47"/>
      <c r="K552" s="94"/>
    </row>
    <row r="553" spans="1:11" ht="15.75" x14ac:dyDescent="0.25">
      <c r="A553" s="5"/>
      <c r="B553" s="5"/>
      <c r="C553" s="47"/>
      <c r="D553" s="48"/>
      <c r="E553" s="47"/>
      <c r="F553" s="47"/>
      <c r="G553" s="47"/>
      <c r="H553" s="47"/>
      <c r="I553" s="47"/>
      <c r="J553" s="47"/>
      <c r="K553" s="94"/>
    </row>
    <row r="554" spans="1:11" ht="15.75" x14ac:dyDescent="0.25">
      <c r="A554" s="5"/>
      <c r="B554" s="5"/>
      <c r="C554" s="47"/>
      <c r="D554" s="48"/>
      <c r="E554" s="47"/>
      <c r="F554" s="47"/>
      <c r="G554" s="47"/>
      <c r="H554" s="47"/>
      <c r="I554" s="47"/>
      <c r="J554" s="47"/>
      <c r="K554" s="94"/>
    </row>
    <row r="555" spans="1:11" ht="15.75" x14ac:dyDescent="0.25">
      <c r="A555" s="5"/>
      <c r="B555" s="5"/>
      <c r="C555" s="47"/>
      <c r="D555" s="48"/>
      <c r="E555" s="47"/>
      <c r="F555" s="47"/>
      <c r="G555" s="47"/>
      <c r="H555" s="47"/>
      <c r="I555" s="47"/>
      <c r="J555" s="47"/>
      <c r="K555" s="94"/>
    </row>
    <row r="556" spans="1:11" ht="15.75" x14ac:dyDescent="0.25">
      <c r="A556" s="5"/>
      <c r="B556" s="5"/>
      <c r="C556" s="47"/>
      <c r="D556" s="48"/>
      <c r="E556" s="47"/>
      <c r="F556" s="47"/>
      <c r="G556" s="47"/>
      <c r="H556" s="47"/>
      <c r="I556" s="47"/>
      <c r="J556" s="47"/>
      <c r="K556" s="94"/>
    </row>
    <row r="557" spans="1:11" ht="15.75" x14ac:dyDescent="0.25">
      <c r="A557" s="5"/>
      <c r="B557" s="5"/>
      <c r="C557" s="47"/>
      <c r="D557" s="48"/>
      <c r="E557" s="47"/>
      <c r="F557" s="47"/>
      <c r="G557" s="47"/>
      <c r="H557" s="47"/>
      <c r="I557" s="47"/>
      <c r="J557" s="47"/>
      <c r="K557" s="94"/>
    </row>
    <row r="558" spans="1:11" ht="15.75" x14ac:dyDescent="0.25">
      <c r="A558" s="5"/>
      <c r="B558" s="5"/>
      <c r="C558" s="47"/>
      <c r="D558" s="48"/>
      <c r="E558" s="47"/>
      <c r="F558" s="47"/>
      <c r="G558" s="47"/>
      <c r="H558" s="47"/>
      <c r="I558" s="47"/>
      <c r="J558" s="47"/>
      <c r="K558" s="94"/>
    </row>
    <row r="559" spans="1:11" ht="15.75" x14ac:dyDescent="0.25">
      <c r="A559" s="5"/>
      <c r="B559" s="5"/>
      <c r="C559" s="47"/>
      <c r="D559" s="48"/>
      <c r="E559" s="47"/>
      <c r="F559" s="47"/>
      <c r="G559" s="47"/>
      <c r="H559" s="47"/>
      <c r="I559" s="47"/>
      <c r="J559" s="47"/>
      <c r="K559" s="94"/>
    </row>
    <row r="560" spans="1:11" ht="15.75" x14ac:dyDescent="0.25">
      <c r="A560" s="5"/>
      <c r="B560" s="5"/>
      <c r="C560" s="47"/>
      <c r="D560" s="48"/>
      <c r="E560" s="47"/>
      <c r="F560" s="47"/>
      <c r="G560" s="47"/>
      <c r="H560" s="47"/>
      <c r="I560" s="47"/>
      <c r="J560" s="47"/>
      <c r="K560" s="94"/>
    </row>
    <row r="561" spans="1:11" ht="15.75" x14ac:dyDescent="0.25">
      <c r="A561" s="5"/>
      <c r="B561" s="5"/>
      <c r="C561" s="47"/>
      <c r="D561" s="48"/>
      <c r="E561" s="47"/>
      <c r="F561" s="47"/>
      <c r="G561" s="47"/>
      <c r="H561" s="47"/>
      <c r="I561" s="47"/>
      <c r="J561" s="47"/>
      <c r="K561" s="94"/>
    </row>
    <row r="562" spans="1:11" ht="15.75" x14ac:dyDescent="0.25">
      <c r="A562" s="5"/>
      <c r="B562" s="5"/>
      <c r="C562" s="47"/>
      <c r="D562" s="48"/>
      <c r="E562" s="47"/>
      <c r="F562" s="47"/>
      <c r="G562" s="47"/>
      <c r="H562" s="47"/>
      <c r="I562" s="47"/>
      <c r="J562" s="47"/>
      <c r="K562" s="94"/>
    </row>
    <row r="563" spans="1:11" ht="15.75" x14ac:dyDescent="0.25">
      <c r="A563" s="5"/>
      <c r="B563" s="5"/>
      <c r="C563" s="47"/>
      <c r="D563" s="48"/>
      <c r="E563" s="47"/>
      <c r="F563" s="47"/>
      <c r="G563" s="47"/>
      <c r="H563" s="47"/>
      <c r="I563" s="47"/>
      <c r="J563" s="47"/>
      <c r="K563" s="94"/>
    </row>
    <row r="564" spans="1:11" ht="15.75" x14ac:dyDescent="0.25">
      <c r="A564" s="5"/>
      <c r="B564" s="5"/>
      <c r="C564" s="47"/>
      <c r="D564" s="48"/>
      <c r="E564" s="47"/>
      <c r="F564" s="47"/>
      <c r="G564" s="47"/>
      <c r="H564" s="47"/>
      <c r="I564" s="47"/>
      <c r="J564" s="47"/>
      <c r="K564" s="94"/>
    </row>
    <row r="565" spans="1:11" ht="15.75" x14ac:dyDescent="0.25">
      <c r="A565" s="5"/>
      <c r="B565" s="5"/>
      <c r="C565" s="47"/>
      <c r="D565" s="48"/>
      <c r="E565" s="47"/>
      <c r="F565" s="47"/>
      <c r="G565" s="47"/>
      <c r="H565" s="47"/>
      <c r="I565" s="47"/>
      <c r="J565" s="47"/>
      <c r="K565" s="94"/>
    </row>
    <row r="566" spans="1:11" ht="15.75" x14ac:dyDescent="0.25">
      <c r="A566" s="5"/>
      <c r="B566" s="5"/>
      <c r="C566" s="47"/>
      <c r="D566" s="48"/>
      <c r="E566" s="47"/>
      <c r="F566" s="47"/>
      <c r="G566" s="47"/>
      <c r="H566" s="47"/>
      <c r="I566" s="47"/>
      <c r="J566" s="47"/>
      <c r="K566" s="94"/>
    </row>
    <row r="567" spans="1:11" ht="15.75" x14ac:dyDescent="0.25">
      <c r="A567" s="5"/>
      <c r="B567" s="5"/>
      <c r="C567" s="47"/>
      <c r="D567" s="48"/>
      <c r="E567" s="47"/>
      <c r="F567" s="47"/>
      <c r="G567" s="47"/>
      <c r="H567" s="47"/>
      <c r="I567" s="47"/>
      <c r="J567" s="47"/>
      <c r="K567" s="94"/>
    </row>
    <row r="568" spans="1:11" ht="15.75" x14ac:dyDescent="0.25">
      <c r="A568" s="5"/>
      <c r="B568" s="5"/>
      <c r="C568" s="47"/>
      <c r="D568" s="48"/>
      <c r="E568" s="47"/>
      <c r="F568" s="47"/>
      <c r="G568" s="47"/>
      <c r="H568" s="47"/>
      <c r="I568" s="47"/>
      <c r="J568" s="47"/>
      <c r="K568" s="94"/>
    </row>
    <row r="569" spans="1:11" ht="15.75" x14ac:dyDescent="0.25">
      <c r="A569" s="5"/>
      <c r="B569" s="5"/>
      <c r="C569" s="47"/>
      <c r="D569" s="48"/>
      <c r="E569" s="47"/>
      <c r="F569" s="47"/>
      <c r="G569" s="47"/>
      <c r="H569" s="47"/>
      <c r="I569" s="47"/>
      <c r="J569" s="47"/>
      <c r="K569" s="94"/>
    </row>
    <row r="570" spans="1:11" ht="15.75" x14ac:dyDescent="0.25">
      <c r="A570" s="5"/>
      <c r="B570" s="5"/>
      <c r="C570" s="47"/>
      <c r="D570" s="48"/>
      <c r="E570" s="47"/>
      <c r="F570" s="47"/>
      <c r="G570" s="47"/>
      <c r="H570" s="47"/>
      <c r="I570" s="47"/>
      <c r="J570" s="47"/>
      <c r="K570" s="94"/>
    </row>
    <row r="571" spans="1:11" ht="15.75" x14ac:dyDescent="0.25">
      <c r="A571" s="5"/>
      <c r="B571" s="5"/>
      <c r="C571" s="47"/>
      <c r="D571" s="48"/>
      <c r="E571" s="47"/>
      <c r="F571" s="47"/>
      <c r="G571" s="47"/>
      <c r="H571" s="47"/>
      <c r="I571" s="47"/>
      <c r="J571" s="47"/>
      <c r="K571" s="94"/>
    </row>
    <row r="572" spans="1:11" ht="15.75" x14ac:dyDescent="0.25">
      <c r="A572" s="5"/>
      <c r="B572" s="5"/>
      <c r="C572" s="47"/>
      <c r="D572" s="48"/>
      <c r="E572" s="47"/>
      <c r="F572" s="47"/>
      <c r="G572" s="47"/>
      <c r="H572" s="47"/>
      <c r="I572" s="47"/>
      <c r="J572" s="47"/>
      <c r="K572" s="94"/>
    </row>
    <row r="573" spans="1:11" ht="15.75" x14ac:dyDescent="0.25">
      <c r="A573" s="5"/>
      <c r="B573" s="5"/>
      <c r="C573" s="47"/>
      <c r="D573" s="48"/>
      <c r="E573" s="47"/>
      <c r="F573" s="47"/>
      <c r="G573" s="47"/>
      <c r="H573" s="47"/>
      <c r="I573" s="47"/>
      <c r="J573" s="47"/>
      <c r="K573" s="94"/>
    </row>
    <row r="574" spans="1:11" ht="15.75" x14ac:dyDescent="0.25">
      <c r="A574" s="5"/>
      <c r="B574" s="5"/>
      <c r="C574" s="47"/>
      <c r="D574" s="48"/>
      <c r="E574" s="47"/>
      <c r="F574" s="47"/>
      <c r="G574" s="47"/>
      <c r="H574" s="47"/>
      <c r="I574" s="47"/>
      <c r="J574" s="47"/>
      <c r="K574" s="94"/>
    </row>
    <row r="575" spans="1:11" ht="15.75" x14ac:dyDescent="0.25">
      <c r="A575" s="5"/>
      <c r="B575" s="5"/>
      <c r="C575" s="47"/>
      <c r="D575" s="48"/>
      <c r="E575" s="47"/>
      <c r="F575" s="47"/>
      <c r="G575" s="47"/>
      <c r="H575" s="47"/>
      <c r="I575" s="47"/>
      <c r="J575" s="47"/>
      <c r="K575" s="94"/>
    </row>
    <row r="576" spans="1:11" ht="15.75" x14ac:dyDescent="0.25">
      <c r="A576" s="5"/>
      <c r="B576" s="5"/>
      <c r="C576" s="47"/>
      <c r="D576" s="48"/>
      <c r="E576" s="47"/>
      <c r="F576" s="47"/>
      <c r="G576" s="47"/>
      <c r="H576" s="47"/>
      <c r="I576" s="47"/>
      <c r="J576" s="47"/>
      <c r="K576" s="94"/>
    </row>
    <row r="577" spans="1:11" ht="15.75" x14ac:dyDescent="0.25">
      <c r="A577" s="5"/>
      <c r="B577" s="5"/>
      <c r="C577" s="47"/>
      <c r="D577" s="48"/>
      <c r="E577" s="47"/>
      <c r="F577" s="47"/>
      <c r="G577" s="47"/>
      <c r="H577" s="47"/>
      <c r="I577" s="47"/>
      <c r="J577" s="47"/>
      <c r="K577" s="94"/>
    </row>
    <row r="578" spans="1:11" ht="15.75" x14ac:dyDescent="0.25">
      <c r="A578" s="5"/>
      <c r="B578" s="5"/>
      <c r="C578" s="47"/>
      <c r="D578" s="48"/>
      <c r="E578" s="47"/>
      <c r="F578" s="47"/>
      <c r="G578" s="47"/>
      <c r="H578" s="47"/>
      <c r="I578" s="47"/>
      <c r="J578" s="47"/>
      <c r="K578" s="94"/>
    </row>
    <row r="579" spans="1:11" ht="15.75" x14ac:dyDescent="0.25">
      <c r="A579" s="5"/>
      <c r="B579" s="5"/>
      <c r="C579" s="47"/>
      <c r="D579" s="48"/>
      <c r="E579" s="47"/>
      <c r="F579" s="47"/>
      <c r="G579" s="47"/>
      <c r="H579" s="47"/>
      <c r="I579" s="47"/>
      <c r="J579" s="47"/>
      <c r="K579" s="94"/>
    </row>
    <row r="580" spans="1:11" ht="15.75" x14ac:dyDescent="0.25">
      <c r="A580" s="5"/>
      <c r="B580" s="5"/>
      <c r="C580" s="47"/>
      <c r="D580" s="48"/>
      <c r="E580" s="47"/>
      <c r="F580" s="47"/>
      <c r="G580" s="47"/>
      <c r="H580" s="47"/>
      <c r="I580" s="47"/>
      <c r="J580" s="47"/>
      <c r="K580" s="94"/>
    </row>
    <row r="581" spans="1:11" ht="15.75" x14ac:dyDescent="0.25">
      <c r="A581" s="5"/>
      <c r="B581" s="5"/>
      <c r="C581" s="47"/>
      <c r="D581" s="48"/>
      <c r="E581" s="47"/>
      <c r="F581" s="47"/>
      <c r="G581" s="47"/>
      <c r="H581" s="47"/>
      <c r="I581" s="47"/>
      <c r="J581" s="47"/>
      <c r="K581" s="94"/>
    </row>
    <row r="582" spans="1:11" ht="15.75" x14ac:dyDescent="0.25">
      <c r="A582" s="5"/>
      <c r="B582" s="5"/>
      <c r="C582" s="47"/>
      <c r="D582" s="48"/>
      <c r="E582" s="47"/>
      <c r="F582" s="47"/>
      <c r="G582" s="47"/>
      <c r="H582" s="47"/>
      <c r="I582" s="47"/>
      <c r="J582" s="47"/>
      <c r="K582" s="94"/>
    </row>
    <row r="583" spans="1:11" ht="15.75" x14ac:dyDescent="0.25">
      <c r="A583" s="5"/>
      <c r="B583" s="5"/>
      <c r="C583" s="47"/>
      <c r="D583" s="48"/>
      <c r="E583" s="47"/>
      <c r="F583" s="47"/>
      <c r="G583" s="47"/>
      <c r="H583" s="47"/>
      <c r="I583" s="47"/>
      <c r="J583" s="47"/>
      <c r="K583" s="94"/>
    </row>
    <row r="584" spans="1:11" ht="15.75" x14ac:dyDescent="0.25">
      <c r="A584" s="5"/>
      <c r="B584" s="5"/>
      <c r="C584" s="47"/>
      <c r="D584" s="48"/>
      <c r="E584" s="47"/>
      <c r="F584" s="47"/>
      <c r="G584" s="47"/>
      <c r="H584" s="47"/>
      <c r="I584" s="47"/>
      <c r="J584" s="47"/>
      <c r="K584" s="94"/>
    </row>
    <row r="585" spans="1:11" ht="15.75" x14ac:dyDescent="0.25">
      <c r="A585" s="5"/>
      <c r="B585" s="5"/>
      <c r="C585" s="47"/>
      <c r="D585" s="48"/>
      <c r="E585" s="47"/>
      <c r="F585" s="47"/>
      <c r="G585" s="47"/>
      <c r="H585" s="47"/>
      <c r="I585" s="47"/>
      <c r="J585" s="47"/>
      <c r="K585" s="94"/>
    </row>
    <row r="586" spans="1:11" ht="15.75" x14ac:dyDescent="0.25">
      <c r="A586" s="5"/>
      <c r="B586" s="5"/>
      <c r="C586" s="47"/>
      <c r="D586" s="48"/>
      <c r="E586" s="47"/>
      <c r="F586" s="47"/>
      <c r="G586" s="47"/>
      <c r="H586" s="47"/>
      <c r="I586" s="47"/>
      <c r="J586" s="47"/>
      <c r="K586" s="94"/>
    </row>
    <row r="587" spans="1:11" ht="15.75" x14ac:dyDescent="0.25">
      <c r="A587" s="5"/>
      <c r="B587" s="5"/>
      <c r="C587" s="47"/>
      <c r="D587" s="48"/>
      <c r="E587" s="47"/>
      <c r="F587" s="47"/>
      <c r="G587" s="47"/>
      <c r="H587" s="47"/>
      <c r="I587" s="47"/>
      <c r="J587" s="47"/>
      <c r="K587" s="94"/>
    </row>
    <row r="588" spans="1:11" ht="15.75" x14ac:dyDescent="0.25">
      <c r="A588" s="5"/>
      <c r="B588" s="5"/>
      <c r="C588" s="47"/>
      <c r="D588" s="48"/>
      <c r="E588" s="47"/>
      <c r="F588" s="47"/>
      <c r="G588" s="47"/>
      <c r="H588" s="47"/>
      <c r="I588" s="47"/>
      <c r="J588" s="47"/>
      <c r="K588" s="94"/>
    </row>
    <row r="589" spans="1:11" ht="15.75" x14ac:dyDescent="0.25">
      <c r="A589" s="5"/>
      <c r="B589" s="5"/>
      <c r="C589" s="47"/>
      <c r="D589" s="48"/>
      <c r="E589" s="47"/>
      <c r="F589" s="47"/>
      <c r="G589" s="47"/>
      <c r="H589" s="47"/>
      <c r="I589" s="47"/>
      <c r="J589" s="47"/>
      <c r="K589" s="94"/>
    </row>
    <row r="590" spans="1:11" ht="15.75" x14ac:dyDescent="0.25">
      <c r="A590" s="5"/>
      <c r="B590" s="5"/>
      <c r="C590" s="47"/>
      <c r="D590" s="48"/>
      <c r="E590" s="47"/>
      <c r="F590" s="47"/>
      <c r="G590" s="47"/>
      <c r="H590" s="47"/>
      <c r="I590" s="47"/>
      <c r="J590" s="47"/>
      <c r="K590" s="94"/>
    </row>
    <row r="591" spans="1:11" ht="15.75" x14ac:dyDescent="0.25">
      <c r="A591" s="5"/>
      <c r="B591" s="5"/>
      <c r="C591" s="47"/>
      <c r="D591" s="48"/>
      <c r="E591" s="47"/>
      <c r="F591" s="47"/>
      <c r="G591" s="47"/>
      <c r="H591" s="47"/>
      <c r="I591" s="47"/>
      <c r="J591" s="47"/>
      <c r="K591" s="94"/>
    </row>
    <row r="592" spans="1:11" ht="15.75" x14ac:dyDescent="0.25">
      <c r="A592" s="5"/>
      <c r="B592" s="5"/>
      <c r="C592" s="47"/>
      <c r="D592" s="48"/>
      <c r="E592" s="47"/>
      <c r="F592" s="47"/>
      <c r="G592" s="47"/>
      <c r="H592" s="47"/>
      <c r="I592" s="47"/>
      <c r="J592" s="47"/>
      <c r="K592" s="94"/>
    </row>
    <row r="593" spans="1:11" ht="15.75" x14ac:dyDescent="0.25">
      <c r="A593" s="5"/>
      <c r="B593" s="5"/>
      <c r="C593" s="47"/>
      <c r="D593" s="48"/>
      <c r="E593" s="47"/>
      <c r="F593" s="47"/>
      <c r="G593" s="47"/>
      <c r="H593" s="47"/>
      <c r="I593" s="47"/>
      <c r="J593" s="47"/>
      <c r="K593" s="94"/>
    </row>
    <row r="594" spans="1:11" ht="15.75" x14ac:dyDescent="0.25">
      <c r="A594" s="5"/>
      <c r="B594" s="5"/>
      <c r="C594" s="47"/>
      <c r="D594" s="48"/>
      <c r="E594" s="47"/>
      <c r="F594" s="47"/>
      <c r="G594" s="47"/>
      <c r="H594" s="47"/>
      <c r="I594" s="47"/>
      <c r="J594" s="47"/>
      <c r="K594" s="94"/>
    </row>
    <row r="595" spans="1:11" ht="15.75" x14ac:dyDescent="0.25">
      <c r="A595" s="5"/>
      <c r="B595" s="5"/>
      <c r="C595" s="47"/>
      <c r="D595" s="48"/>
      <c r="E595" s="47"/>
      <c r="F595" s="47"/>
      <c r="G595" s="47"/>
      <c r="H595" s="47"/>
      <c r="I595" s="47"/>
      <c r="J595" s="47"/>
      <c r="K595" s="94"/>
    </row>
    <row r="596" spans="1:11" ht="15.75" x14ac:dyDescent="0.25">
      <c r="A596" s="5"/>
      <c r="B596" s="5"/>
      <c r="C596" s="47"/>
      <c r="D596" s="48"/>
      <c r="E596" s="47"/>
      <c r="F596" s="47"/>
      <c r="G596" s="47"/>
      <c r="H596" s="47"/>
      <c r="I596" s="47"/>
      <c r="J596" s="47"/>
      <c r="K596" s="94"/>
    </row>
    <row r="597" spans="1:11" ht="15.75" x14ac:dyDescent="0.25">
      <c r="A597" s="5"/>
      <c r="B597" s="5"/>
      <c r="C597" s="47"/>
      <c r="D597" s="48"/>
      <c r="E597" s="47"/>
      <c r="F597" s="47"/>
      <c r="G597" s="47"/>
      <c r="H597" s="47"/>
      <c r="I597" s="47"/>
      <c r="J597" s="47"/>
      <c r="K597" s="94"/>
    </row>
    <row r="598" spans="1:11" ht="15.75" x14ac:dyDescent="0.25">
      <c r="A598" s="5"/>
      <c r="B598" s="5"/>
      <c r="C598" s="47"/>
      <c r="D598" s="48"/>
      <c r="E598" s="47"/>
      <c r="F598" s="47"/>
      <c r="G598" s="47"/>
      <c r="H598" s="47"/>
      <c r="I598" s="47"/>
      <c r="J598" s="47"/>
      <c r="K598" s="94"/>
    </row>
    <row r="599" spans="1:11" ht="15.75" x14ac:dyDescent="0.25">
      <c r="A599" s="5"/>
      <c r="B599" s="5"/>
      <c r="C599" s="47"/>
      <c r="D599" s="48"/>
      <c r="E599" s="47"/>
      <c r="F599" s="47"/>
      <c r="G599" s="47"/>
      <c r="H599" s="47"/>
      <c r="I599" s="47"/>
      <c r="J599" s="47"/>
      <c r="K599" s="94"/>
    </row>
    <row r="600" spans="1:11" ht="15.75" x14ac:dyDescent="0.25">
      <c r="A600" s="5"/>
      <c r="B600" s="5"/>
      <c r="C600" s="47"/>
      <c r="D600" s="48"/>
      <c r="E600" s="47"/>
      <c r="F600" s="47"/>
      <c r="G600" s="47"/>
      <c r="H600" s="47"/>
      <c r="I600" s="47"/>
      <c r="J600" s="47"/>
      <c r="K600" s="94"/>
    </row>
    <row r="601" spans="1:11" ht="15.75" x14ac:dyDescent="0.25">
      <c r="A601" s="5"/>
      <c r="B601" s="5"/>
      <c r="C601" s="47"/>
      <c r="D601" s="48"/>
      <c r="E601" s="47"/>
      <c r="F601" s="47"/>
      <c r="G601" s="47"/>
      <c r="H601" s="47"/>
      <c r="I601" s="47"/>
      <c r="J601" s="47"/>
      <c r="K601" s="94"/>
    </row>
    <row r="602" spans="1:11" ht="15.75" x14ac:dyDescent="0.25">
      <c r="A602" s="5"/>
      <c r="B602" s="5"/>
      <c r="C602" s="47"/>
      <c r="D602" s="48"/>
      <c r="E602" s="47"/>
      <c r="F602" s="47"/>
      <c r="G602" s="47"/>
      <c r="H602" s="47"/>
      <c r="I602" s="47"/>
      <c r="J602" s="47"/>
      <c r="K602" s="94"/>
    </row>
    <row r="603" spans="1:11" ht="15.75" x14ac:dyDescent="0.25">
      <c r="A603" s="5"/>
      <c r="B603" s="5"/>
      <c r="C603" s="47"/>
      <c r="D603" s="48"/>
      <c r="E603" s="47"/>
      <c r="F603" s="47"/>
      <c r="G603" s="47"/>
      <c r="H603" s="47"/>
      <c r="I603" s="47"/>
      <c r="J603" s="47"/>
      <c r="K603" s="94"/>
    </row>
    <row r="604" spans="1:11" ht="15.75" x14ac:dyDescent="0.25">
      <c r="A604" s="5"/>
      <c r="B604" s="5"/>
      <c r="C604" s="47"/>
      <c r="D604" s="48"/>
      <c r="E604" s="47"/>
      <c r="F604" s="47"/>
      <c r="G604" s="47"/>
      <c r="H604" s="47"/>
      <c r="I604" s="47"/>
      <c r="J604" s="47"/>
      <c r="K604" s="94"/>
    </row>
    <row r="605" spans="1:11" ht="15.75" x14ac:dyDescent="0.25">
      <c r="A605" s="5"/>
      <c r="B605" s="5"/>
      <c r="C605" s="47"/>
      <c r="D605" s="48"/>
      <c r="E605" s="47"/>
      <c r="F605" s="47"/>
      <c r="G605" s="47"/>
      <c r="H605" s="47"/>
      <c r="I605" s="47"/>
      <c r="J605" s="47"/>
      <c r="K605" s="94"/>
    </row>
    <row r="606" spans="1:11" ht="15.75" x14ac:dyDescent="0.25">
      <c r="A606" s="5"/>
      <c r="B606" s="5"/>
      <c r="C606" s="47"/>
      <c r="D606" s="48"/>
      <c r="E606" s="47"/>
      <c r="F606" s="47"/>
      <c r="G606" s="47"/>
      <c r="H606" s="47"/>
      <c r="I606" s="47"/>
      <c r="J606" s="47"/>
      <c r="K606" s="94"/>
    </row>
    <row r="607" spans="1:11" ht="15.75" x14ac:dyDescent="0.25">
      <c r="A607" s="5"/>
      <c r="B607" s="5"/>
      <c r="C607" s="47"/>
      <c r="D607" s="48"/>
      <c r="E607" s="47"/>
      <c r="F607" s="47"/>
      <c r="G607" s="47"/>
      <c r="H607" s="47"/>
      <c r="I607" s="47"/>
      <c r="J607" s="47"/>
      <c r="K607" s="94"/>
    </row>
    <row r="608" spans="1:11" ht="15.75" x14ac:dyDescent="0.25">
      <c r="A608" s="5"/>
      <c r="B608" s="5"/>
      <c r="C608" s="47"/>
      <c r="D608" s="48"/>
      <c r="E608" s="47"/>
      <c r="F608" s="47"/>
      <c r="G608" s="47"/>
      <c r="H608" s="47"/>
      <c r="I608" s="47"/>
      <c r="J608" s="47"/>
      <c r="K608" s="94"/>
    </row>
    <row r="609" spans="1:11" ht="15.75" x14ac:dyDescent="0.25">
      <c r="A609" s="2"/>
      <c r="B609" s="2"/>
      <c r="C609" s="47"/>
      <c r="D609" s="48"/>
      <c r="E609" s="47"/>
      <c r="F609" s="47"/>
      <c r="G609" s="47"/>
      <c r="H609" s="47"/>
      <c r="I609" s="47"/>
      <c r="J609" s="47"/>
      <c r="K609" s="94"/>
    </row>
    <row r="610" spans="1:11" ht="15.75" x14ac:dyDescent="0.25">
      <c r="A610" s="2"/>
      <c r="B610" s="2"/>
      <c r="C610" s="47"/>
      <c r="D610" s="48"/>
      <c r="E610" s="47"/>
      <c r="F610" s="47"/>
      <c r="G610" s="47"/>
      <c r="H610" s="47"/>
      <c r="I610" s="47"/>
      <c r="J610" s="47"/>
      <c r="K610" s="94"/>
    </row>
    <row r="611" spans="1:11" ht="15.75" x14ac:dyDescent="0.25">
      <c r="A611" s="2"/>
      <c r="B611" s="2"/>
      <c r="C611" s="47"/>
      <c r="D611" s="48"/>
      <c r="E611" s="47"/>
      <c r="F611" s="47"/>
      <c r="G611" s="47"/>
      <c r="H611" s="47"/>
      <c r="I611" s="47"/>
      <c r="J611" s="47"/>
      <c r="K611" s="94"/>
    </row>
    <row r="612" spans="1:11" ht="15.75" x14ac:dyDescent="0.25">
      <c r="A612" s="2"/>
      <c r="B612" s="2"/>
      <c r="C612" s="47"/>
      <c r="D612" s="48"/>
      <c r="E612" s="47"/>
      <c r="F612" s="47"/>
      <c r="G612" s="47"/>
      <c r="H612" s="47"/>
      <c r="I612" s="47"/>
      <c r="J612" s="47"/>
      <c r="K612" s="94"/>
    </row>
    <row r="613" spans="1:11" ht="15.75" x14ac:dyDescent="0.25">
      <c r="C613" s="47"/>
      <c r="D613" s="48"/>
      <c r="E613" s="47"/>
      <c r="F613" s="47"/>
      <c r="G613" s="47"/>
      <c r="H613" s="47"/>
      <c r="I613" s="47"/>
      <c r="J613" s="47"/>
      <c r="K613" s="94"/>
    </row>
    <row r="614" spans="1:11" ht="15.75" x14ac:dyDescent="0.25">
      <c r="C614" s="47"/>
      <c r="D614" s="48"/>
      <c r="E614" s="47"/>
      <c r="F614" s="47"/>
      <c r="G614" s="47"/>
      <c r="H614" s="47"/>
      <c r="I614" s="47"/>
      <c r="J614" s="47"/>
      <c r="K614" s="94"/>
    </row>
    <row r="615" spans="1:11" ht="15.75" x14ac:dyDescent="0.25">
      <c r="C615" s="47"/>
      <c r="D615" s="48"/>
      <c r="E615" s="47"/>
      <c r="F615" s="47"/>
      <c r="G615" s="47"/>
      <c r="H615" s="47"/>
      <c r="I615" s="47"/>
      <c r="J615" s="47"/>
      <c r="K615" s="94"/>
    </row>
    <row r="616" spans="1:11" ht="15.75" x14ac:dyDescent="0.25">
      <c r="C616" s="47"/>
      <c r="D616" s="48"/>
      <c r="E616" s="47"/>
      <c r="F616" s="47"/>
      <c r="G616" s="47"/>
      <c r="H616" s="47"/>
      <c r="I616" s="47"/>
      <c r="J616" s="47"/>
      <c r="K616" s="94"/>
    </row>
    <row r="617" spans="1:11" ht="15.75" x14ac:dyDescent="0.25">
      <c r="C617" s="47"/>
      <c r="D617" s="48"/>
      <c r="E617" s="47"/>
      <c r="F617" s="47"/>
      <c r="G617" s="47"/>
      <c r="H617" s="47"/>
      <c r="I617" s="47"/>
      <c r="J617" s="47"/>
      <c r="K617" s="94"/>
    </row>
    <row r="618" spans="1:11" ht="15.75" x14ac:dyDescent="0.25">
      <c r="C618" s="47"/>
      <c r="D618" s="48"/>
      <c r="E618" s="47"/>
      <c r="F618" s="47"/>
      <c r="G618" s="47"/>
      <c r="H618" s="47"/>
      <c r="I618" s="47"/>
      <c r="J618" s="47"/>
      <c r="K618" s="94"/>
    </row>
    <row r="619" spans="1:11" ht="15.75" x14ac:dyDescent="0.25">
      <c r="D619" s="48"/>
      <c r="K619" s="94"/>
    </row>
    <row r="620" spans="1:11" ht="15.75" x14ac:dyDescent="0.25">
      <c r="D620" s="48"/>
    </row>
    <row r="623" spans="1:11" x14ac:dyDescent="0.2">
      <c r="A623" s="2"/>
      <c r="B623" s="2"/>
    </row>
    <row r="624" spans="1:11" x14ac:dyDescent="0.2">
      <c r="A624" s="2"/>
      <c r="B624" s="2"/>
    </row>
    <row r="625" spans="1:2" x14ac:dyDescent="0.2">
      <c r="A625" s="2"/>
      <c r="B625" s="2"/>
    </row>
    <row r="626" spans="1:2" x14ac:dyDescent="0.2">
      <c r="A626" s="2"/>
      <c r="B626" s="2"/>
    </row>
    <row r="627" spans="1:2" x14ac:dyDescent="0.2">
      <c r="A627" s="2"/>
      <c r="B627" s="2"/>
    </row>
    <row r="628" spans="1:2" x14ac:dyDescent="0.2">
      <c r="A628" s="2"/>
      <c r="B628" s="2"/>
    </row>
  </sheetData>
  <mergeCells count="7">
    <mergeCell ref="J2:L2"/>
    <mergeCell ref="D5:G5"/>
    <mergeCell ref="A3:H3"/>
    <mergeCell ref="A2:C2"/>
    <mergeCell ref="A4:B4"/>
    <mergeCell ref="D2:F2"/>
    <mergeCell ref="G2:I2"/>
  </mergeCells>
  <pageMargins left="0.11811023622047245" right="0.11811023622047245" top="0.74803149606299213" bottom="0.74803149606299213" header="0.31496062992125984" footer="0.31496062992125984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 cu  exc </vt:lpstr>
    </vt:vector>
  </TitlesOfParts>
  <Company>MF BLOC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Valentina Nae</cp:lastModifiedBy>
  <cp:lastPrinted>2025-04-02T07:08:04Z</cp:lastPrinted>
  <dcterms:created xsi:type="dcterms:W3CDTF">2004-07-06T08:10:59Z</dcterms:created>
  <dcterms:modified xsi:type="dcterms:W3CDTF">2025-04-02T11:33:39Z</dcterms:modified>
</cp:coreProperties>
</file>