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510" yWindow="2130" windowWidth="12120" windowHeight="6255" tabRatio="525" activeTab="1"/>
  </bookViews>
  <sheets>
    <sheet name="Excedent" sheetId="140" r:id="rId1"/>
    <sheet name="BUGET 2024" sheetId="139" r:id="rId2"/>
  </sheets>
  <definedNames>
    <definedName name="Achizitionare_si_montare_mobilier_urban_jardiniere_si_pergole" comment="doina">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D303" i="139" l="1"/>
  <c r="E303" i="139"/>
  <c r="F303" i="139"/>
  <c r="G303" i="139"/>
  <c r="C303" i="139"/>
  <c r="D321" i="139"/>
  <c r="E321" i="139"/>
  <c r="F321" i="139"/>
  <c r="G321" i="139"/>
  <c r="C321" i="139"/>
  <c r="D290" i="139"/>
  <c r="E290" i="139"/>
  <c r="F290" i="139"/>
  <c r="G290" i="139"/>
  <c r="C290" i="139"/>
  <c r="D397" i="139"/>
  <c r="E397" i="139"/>
  <c r="F397" i="139"/>
  <c r="G397" i="139"/>
  <c r="C397" i="139"/>
  <c r="D422" i="139" l="1"/>
  <c r="E422" i="139"/>
  <c r="F422" i="139"/>
  <c r="G422" i="139"/>
  <c r="C422" i="139"/>
  <c r="D347" i="139" l="1"/>
  <c r="E347" i="139"/>
  <c r="F347" i="139"/>
  <c r="G347" i="139"/>
  <c r="C347" i="139"/>
  <c r="H342" i="139"/>
  <c r="I342" i="139"/>
  <c r="J342" i="139"/>
  <c r="D343" i="139"/>
  <c r="D342" i="139" s="1"/>
  <c r="E343" i="139"/>
  <c r="E342" i="139" s="1"/>
  <c r="F343" i="139"/>
  <c r="F342" i="139" s="1"/>
  <c r="G343" i="139"/>
  <c r="G342" i="139" s="1"/>
  <c r="C343" i="139"/>
  <c r="C342" i="139" s="1"/>
  <c r="D152" i="139"/>
  <c r="E152" i="139"/>
  <c r="F152" i="139"/>
  <c r="G152" i="139"/>
  <c r="C152" i="139"/>
  <c r="C136" i="139" l="1"/>
  <c r="C97" i="139"/>
  <c r="C93" i="139"/>
  <c r="C78" i="139"/>
  <c r="C82" i="139"/>
  <c r="C86" i="139"/>
  <c r="C102" i="139"/>
  <c r="C106" i="139"/>
  <c r="C110" i="139"/>
  <c r="C119" i="139"/>
  <c r="C124" i="139"/>
  <c r="C128" i="139"/>
  <c r="C132" i="139"/>
  <c r="D379" i="139"/>
  <c r="E379" i="139"/>
  <c r="F379" i="139"/>
  <c r="C379" i="139"/>
  <c r="D435" i="139"/>
  <c r="E435" i="139"/>
  <c r="F435" i="139"/>
  <c r="G435" i="139"/>
  <c r="C435" i="139"/>
  <c r="C402" i="139"/>
  <c r="C257" i="139" l="1"/>
  <c r="D189" i="139" l="1"/>
  <c r="E189" i="139"/>
  <c r="F189" i="139"/>
  <c r="G189" i="139"/>
  <c r="D237" i="139"/>
  <c r="E237" i="139"/>
  <c r="F237" i="139"/>
  <c r="G237" i="139"/>
  <c r="C237" i="139"/>
  <c r="C189" i="139"/>
  <c r="D387" i="139"/>
  <c r="E387" i="139"/>
  <c r="F387" i="139"/>
  <c r="G387" i="139"/>
  <c r="C387" i="139"/>
  <c r="D393" i="139"/>
  <c r="E393" i="139"/>
  <c r="F393" i="139"/>
  <c r="G393" i="139"/>
  <c r="C393" i="139"/>
  <c r="D246" i="139" l="1"/>
  <c r="E246" i="139"/>
  <c r="F246" i="139"/>
  <c r="G246" i="139"/>
  <c r="C246" i="139"/>
  <c r="D248" i="139"/>
  <c r="E248" i="139"/>
  <c r="F248" i="139"/>
  <c r="G248" i="139"/>
  <c r="C248" i="139"/>
  <c r="D247" i="139"/>
  <c r="E247" i="139"/>
  <c r="F247" i="139"/>
  <c r="G247" i="139"/>
  <c r="D245" i="139"/>
  <c r="E245" i="139"/>
  <c r="F245" i="139"/>
  <c r="G245" i="139"/>
  <c r="C245" i="139"/>
  <c r="D202" i="139"/>
  <c r="E202" i="139"/>
  <c r="F202" i="139"/>
  <c r="G202" i="139"/>
  <c r="C202" i="139"/>
  <c r="H171" i="139"/>
  <c r="H167" i="139" s="1"/>
  <c r="I171" i="139"/>
  <c r="I167" i="139" s="1"/>
  <c r="J171" i="139"/>
  <c r="J167" i="139" s="1"/>
  <c r="D151" i="139"/>
  <c r="D149" i="139" s="1"/>
  <c r="E151" i="139"/>
  <c r="F151" i="139"/>
  <c r="G151" i="139"/>
  <c r="H151" i="139"/>
  <c r="I151" i="139"/>
  <c r="J151" i="139"/>
  <c r="C151" i="139"/>
  <c r="C149" i="139" s="1"/>
  <c r="H150" i="139"/>
  <c r="I150" i="139"/>
  <c r="J150" i="139"/>
  <c r="E142" i="139" l="1"/>
  <c r="F142" i="139"/>
  <c r="G142" i="139"/>
  <c r="D142" i="139"/>
  <c r="E141" i="139"/>
  <c r="E140" i="139" s="1"/>
  <c r="E57" i="139" s="1"/>
  <c r="F141" i="139"/>
  <c r="F140" i="139" s="1"/>
  <c r="F57" i="139" s="1"/>
  <c r="G141" i="139"/>
  <c r="G140" i="139" s="1"/>
  <c r="G57" i="139" s="1"/>
  <c r="D141" i="139"/>
  <c r="D140" i="139" s="1"/>
  <c r="D57" i="139" s="1"/>
  <c r="D55" i="139" s="1"/>
  <c r="J149" i="139"/>
  <c r="D143" i="139"/>
  <c r="E143" i="139"/>
  <c r="F143" i="139"/>
  <c r="G143" i="139"/>
  <c r="H143" i="139"/>
  <c r="I143" i="139"/>
  <c r="J143" i="139"/>
  <c r="D8" i="139"/>
  <c r="E8" i="139"/>
  <c r="F8" i="139"/>
  <c r="G8" i="139"/>
  <c r="H8" i="139"/>
  <c r="I8" i="139"/>
  <c r="J8" i="139"/>
  <c r="C8" i="139" l="1"/>
  <c r="D16" i="139"/>
  <c r="E16" i="139"/>
  <c r="F16" i="139"/>
  <c r="G16" i="139"/>
  <c r="C16" i="139"/>
  <c r="D183" i="139"/>
  <c r="E183" i="139"/>
  <c r="F183" i="139"/>
  <c r="G183" i="139"/>
  <c r="C183" i="139"/>
  <c r="D270" i="139"/>
  <c r="D235" i="139" s="1"/>
  <c r="E270" i="139"/>
  <c r="E235" i="139" s="1"/>
  <c r="F270" i="139"/>
  <c r="F235" i="139" s="1"/>
  <c r="G270" i="139"/>
  <c r="G235" i="139" s="1"/>
  <c r="C270" i="139"/>
  <c r="C235" i="139" s="1"/>
  <c r="D271" i="139" l="1"/>
  <c r="D238" i="139" s="1"/>
  <c r="E271" i="139"/>
  <c r="E238" i="139" s="1"/>
  <c r="F271" i="139"/>
  <c r="F238" i="139" s="1"/>
  <c r="G271" i="139"/>
  <c r="G238" i="139" s="1"/>
  <c r="C271" i="139"/>
  <c r="C238" i="139" s="1"/>
  <c r="D278" i="139"/>
  <c r="E278" i="139"/>
  <c r="F278" i="139"/>
  <c r="G278" i="139"/>
  <c r="C278" i="139"/>
  <c r="D257" i="139" l="1"/>
  <c r="E257" i="139"/>
  <c r="F257" i="139"/>
  <c r="G257" i="139"/>
  <c r="D254" i="139"/>
  <c r="E254" i="139"/>
  <c r="F254" i="139"/>
  <c r="G254" i="139"/>
  <c r="D169" i="139"/>
  <c r="E169" i="139"/>
  <c r="F169" i="139"/>
  <c r="G169" i="139"/>
  <c r="C169" i="139"/>
  <c r="D358" i="139" l="1"/>
  <c r="E358" i="139"/>
  <c r="F358" i="139"/>
  <c r="G358" i="139"/>
  <c r="C358" i="139"/>
  <c r="D360" i="139"/>
  <c r="E360" i="139"/>
  <c r="F360" i="139"/>
  <c r="G360" i="139"/>
  <c r="H360" i="139"/>
  <c r="I360" i="139"/>
  <c r="J360" i="139"/>
  <c r="C360" i="139"/>
  <c r="D357" i="139" l="1"/>
  <c r="F357" i="139"/>
  <c r="C357" i="139"/>
  <c r="E357" i="139"/>
  <c r="G357" i="139"/>
  <c r="D370" i="139"/>
  <c r="E370" i="139"/>
  <c r="F370" i="139"/>
  <c r="G370" i="139"/>
  <c r="C370" i="139"/>
  <c r="D162" i="139"/>
  <c r="E162" i="139"/>
  <c r="E149" i="139" s="1"/>
  <c r="E55" i="139" s="1"/>
  <c r="F162" i="139"/>
  <c r="F149" i="139" s="1"/>
  <c r="F55" i="139" s="1"/>
  <c r="G162" i="139"/>
  <c r="G149" i="139" s="1"/>
  <c r="G55" i="139" s="1"/>
  <c r="C162" i="139"/>
  <c r="D28" i="139" l="1"/>
  <c r="E28" i="139"/>
  <c r="F28" i="139"/>
  <c r="G28" i="139"/>
  <c r="D34" i="139"/>
  <c r="E34" i="139"/>
  <c r="F34" i="139"/>
  <c r="G34" i="139"/>
  <c r="D35" i="139" l="1"/>
  <c r="D33" i="139" s="1"/>
  <c r="E35" i="139"/>
  <c r="E33" i="139" s="1"/>
  <c r="F35" i="139"/>
  <c r="F33" i="139" s="1"/>
  <c r="G35" i="139"/>
  <c r="G33" i="139" s="1"/>
  <c r="H35" i="139"/>
  <c r="H33" i="139" s="1"/>
  <c r="I35" i="139"/>
  <c r="I33" i="139" s="1"/>
  <c r="J35" i="139"/>
  <c r="J33" i="139" s="1"/>
  <c r="C35" i="139"/>
  <c r="C34" i="139"/>
  <c r="C30" i="139"/>
  <c r="C31" i="139"/>
  <c r="C32" i="139"/>
  <c r="C33" i="139" l="1"/>
  <c r="C141" i="139"/>
  <c r="H141" i="139"/>
  <c r="I141" i="139"/>
  <c r="J141" i="139"/>
  <c r="C142" i="139"/>
  <c r="H142" i="139"/>
  <c r="I142" i="139"/>
  <c r="J142" i="139"/>
  <c r="C38" i="139"/>
  <c r="D38" i="139"/>
  <c r="E38" i="139"/>
  <c r="F38" i="139"/>
  <c r="G38" i="139"/>
  <c r="C56" i="139" l="1"/>
  <c r="D226" i="139" l="1"/>
  <c r="E226" i="139"/>
  <c r="F226" i="139"/>
  <c r="G226" i="139"/>
  <c r="C226" i="139"/>
  <c r="D230" i="139"/>
  <c r="E230" i="139"/>
  <c r="F230" i="139"/>
  <c r="G230" i="139"/>
  <c r="H230" i="139"/>
  <c r="C230" i="139"/>
  <c r="D377" i="139"/>
  <c r="E377" i="139"/>
  <c r="F377" i="139"/>
  <c r="G377" i="139"/>
  <c r="C377" i="139"/>
  <c r="H233" i="139" l="1"/>
  <c r="I233" i="139"/>
  <c r="J233" i="139"/>
  <c r="D404" i="139" l="1"/>
  <c r="E404" i="139"/>
  <c r="F404" i="139"/>
  <c r="G404" i="139"/>
  <c r="C404" i="139"/>
  <c r="C60" i="139" l="1"/>
  <c r="D210" i="139" l="1"/>
  <c r="D176" i="139" s="1"/>
  <c r="E210" i="139"/>
  <c r="E176" i="139" s="1"/>
  <c r="F210" i="139"/>
  <c r="F176" i="139" s="1"/>
  <c r="G210" i="139"/>
  <c r="G176" i="139" s="1"/>
  <c r="C210" i="139"/>
  <c r="C176" i="139" s="1"/>
  <c r="D403" i="139" l="1"/>
  <c r="E403" i="139"/>
  <c r="F403" i="139"/>
  <c r="G403" i="139"/>
  <c r="D353" i="139"/>
  <c r="D286" i="139" s="1"/>
  <c r="E353" i="139"/>
  <c r="E286" i="139" s="1"/>
  <c r="F353" i="139"/>
  <c r="F286" i="139" s="1"/>
  <c r="G353" i="139"/>
  <c r="G286" i="139" s="1"/>
  <c r="C353" i="139"/>
  <c r="C286" i="139" s="1"/>
  <c r="C58" i="139" l="1"/>
  <c r="C67" i="139"/>
  <c r="C64" i="139"/>
  <c r="D401" i="139"/>
  <c r="E401" i="139"/>
  <c r="F401" i="139"/>
  <c r="G401" i="139"/>
  <c r="C401" i="139"/>
  <c r="D374" i="139"/>
  <c r="E374" i="139"/>
  <c r="F374" i="139"/>
  <c r="G374" i="139"/>
  <c r="C59" i="139"/>
  <c r="C374" i="139" l="1"/>
  <c r="F19" i="139"/>
  <c r="G19" i="139"/>
  <c r="D346" i="139" l="1"/>
  <c r="G346" i="139"/>
  <c r="F346" i="139"/>
  <c r="E346" i="139"/>
  <c r="G47" i="139" l="1"/>
  <c r="F47" i="139" l="1"/>
  <c r="E47" i="139"/>
  <c r="D48" i="139"/>
  <c r="E48" i="139"/>
  <c r="F48" i="139"/>
  <c r="G48" i="139"/>
  <c r="I28" i="139"/>
  <c r="J28" i="139"/>
  <c r="H28" i="139"/>
  <c r="D47" i="139" l="1"/>
  <c r="C28" i="139"/>
  <c r="D272" i="139"/>
  <c r="E272" i="139"/>
  <c r="F272" i="139"/>
  <c r="G272" i="139"/>
  <c r="D264" i="139"/>
  <c r="E264" i="139"/>
  <c r="F264" i="139"/>
  <c r="G264" i="139"/>
  <c r="D146" i="139"/>
  <c r="E146" i="139"/>
  <c r="F146" i="139"/>
  <c r="G146" i="139"/>
  <c r="H146" i="139"/>
  <c r="I146" i="139"/>
  <c r="J146" i="139"/>
  <c r="J140" i="139" l="1"/>
  <c r="J57" i="139" s="1"/>
  <c r="J55" i="139" s="1"/>
  <c r="H140" i="139"/>
  <c r="H57" i="139" s="1"/>
  <c r="C272" i="139"/>
  <c r="I140" i="139"/>
  <c r="I57" i="139" s="1"/>
  <c r="C264" i="139"/>
  <c r="C71" i="139"/>
  <c r="D239" i="139"/>
  <c r="E239" i="139"/>
  <c r="F239" i="139"/>
  <c r="G239" i="139"/>
  <c r="D45" i="139"/>
  <c r="E45" i="139"/>
  <c r="F45" i="139"/>
  <c r="G45" i="139"/>
  <c r="C48" i="139" l="1"/>
  <c r="C239" i="139"/>
  <c r="C114" i="139"/>
  <c r="H226" i="139"/>
  <c r="D362" i="139" l="1"/>
  <c r="E362" i="139"/>
  <c r="F362" i="139"/>
  <c r="G362" i="139"/>
  <c r="C362" i="139" l="1"/>
  <c r="D7" i="139" l="1"/>
  <c r="E7" i="139"/>
  <c r="F7" i="139"/>
  <c r="G7" i="139"/>
  <c r="H7" i="139"/>
  <c r="I7" i="139"/>
  <c r="J7" i="139"/>
  <c r="C7" i="139"/>
  <c r="E289" i="139" l="1"/>
  <c r="D289" i="139"/>
  <c r="G289" i="139"/>
  <c r="F289" i="139"/>
  <c r="H413" i="139" l="1"/>
  <c r="I413" i="139"/>
  <c r="J413" i="139"/>
  <c r="D413" i="139" l="1"/>
  <c r="E413" i="139"/>
  <c r="F413" i="139"/>
  <c r="G413" i="139"/>
  <c r="H149" i="139" l="1"/>
  <c r="H55" i="139" s="1"/>
  <c r="I149" i="139"/>
  <c r="I55" i="139" s="1"/>
  <c r="D249" i="139" l="1"/>
  <c r="E249" i="139"/>
  <c r="F249" i="139"/>
  <c r="G249" i="139"/>
  <c r="C249" i="139" l="1"/>
  <c r="C254" i="139"/>
  <c r="D269" i="139"/>
  <c r="D234" i="139" s="1"/>
  <c r="E269" i="139"/>
  <c r="E234" i="139" s="1"/>
  <c r="F269" i="139"/>
  <c r="F234" i="139" s="1"/>
  <c r="G269" i="139"/>
  <c r="G234" i="139" s="1"/>
  <c r="C269" i="139"/>
  <c r="C234" i="139" s="1"/>
  <c r="F268" i="139" l="1"/>
  <c r="E268" i="139"/>
  <c r="C268" i="139"/>
  <c r="D268" i="139"/>
  <c r="I180" i="139" l="1"/>
  <c r="J180" i="139"/>
  <c r="D171" i="139"/>
  <c r="D167" i="139" s="1"/>
  <c r="E171" i="139"/>
  <c r="E167" i="139" s="1"/>
  <c r="F171" i="139"/>
  <c r="F167" i="139" s="1"/>
  <c r="G171" i="139"/>
  <c r="G167" i="139" s="1"/>
  <c r="D46" i="139" l="1"/>
  <c r="E46" i="139"/>
  <c r="F46" i="139"/>
  <c r="G46" i="139"/>
  <c r="G44" i="139" l="1"/>
  <c r="H46" i="139"/>
  <c r="H181" i="139" l="1"/>
  <c r="H178" i="139" s="1"/>
  <c r="I181" i="139"/>
  <c r="I178" i="139" s="1"/>
  <c r="I174" i="139" s="1"/>
  <c r="J181" i="139"/>
  <c r="J178" i="139" s="1"/>
  <c r="J174" i="139" s="1"/>
  <c r="D181" i="139"/>
  <c r="D178" i="139" s="1"/>
  <c r="E181" i="139"/>
  <c r="E178" i="139" s="1"/>
  <c r="F181" i="139"/>
  <c r="F178" i="139" s="1"/>
  <c r="G181" i="139"/>
  <c r="G178" i="139" s="1"/>
  <c r="C181" i="139"/>
  <c r="C178" i="139" s="1"/>
  <c r="C61" i="139" l="1"/>
  <c r="C75" i="139" l="1"/>
  <c r="C90" i="139"/>
  <c r="H400" i="139" l="1"/>
  <c r="I400" i="139"/>
  <c r="J400" i="139"/>
  <c r="D411" i="139"/>
  <c r="E411" i="139"/>
  <c r="F411" i="139"/>
  <c r="G411" i="139"/>
  <c r="D415" i="139"/>
  <c r="E415" i="139"/>
  <c r="F415" i="139"/>
  <c r="G415" i="139"/>
  <c r="H421" i="139"/>
  <c r="I421" i="139"/>
  <c r="J421" i="139"/>
  <c r="E402" i="139"/>
  <c r="E400" i="139" s="1"/>
  <c r="G402" i="139"/>
  <c r="F421" i="139" l="1"/>
  <c r="E421" i="139"/>
  <c r="D421" i="139"/>
  <c r="G421" i="139"/>
  <c r="D402" i="139"/>
  <c r="F402" i="139"/>
  <c r="F400" i="139" s="1"/>
  <c r="G400" i="139"/>
  <c r="D177" i="139"/>
  <c r="E177" i="139"/>
  <c r="F177" i="139"/>
  <c r="G177" i="139"/>
  <c r="D400" i="139" l="1"/>
  <c r="H346" i="139" l="1"/>
  <c r="I346" i="139"/>
  <c r="J346" i="139"/>
  <c r="C140" i="139" l="1"/>
  <c r="C57" i="139" s="1"/>
  <c r="C55" i="139" s="1"/>
  <c r="G284" i="139" l="1"/>
  <c r="D275" i="139"/>
  <c r="E275" i="139"/>
  <c r="F275" i="139"/>
  <c r="G275" i="139"/>
  <c r="D260" i="139"/>
  <c r="D236" i="139" s="1"/>
  <c r="E260" i="139"/>
  <c r="E236" i="139" s="1"/>
  <c r="F260" i="139"/>
  <c r="F236" i="139" s="1"/>
  <c r="G260" i="139"/>
  <c r="G236" i="139" s="1"/>
  <c r="E243" i="139" l="1"/>
  <c r="D243" i="139"/>
  <c r="G243" i="139"/>
  <c r="F243" i="139"/>
  <c r="D284" i="139"/>
  <c r="F284" i="139"/>
  <c r="E284" i="139"/>
  <c r="E233" i="139"/>
  <c r="G268" i="139"/>
  <c r="F233" i="139"/>
  <c r="G233" i="139" l="1"/>
  <c r="D233" i="139"/>
  <c r="D376" i="139"/>
  <c r="E376" i="139"/>
  <c r="F376" i="139"/>
  <c r="G376" i="139"/>
  <c r="D375" i="139"/>
  <c r="E375" i="139"/>
  <c r="F375" i="139"/>
  <c r="G375" i="139"/>
  <c r="D392" i="139"/>
  <c r="E392" i="139"/>
  <c r="F392" i="139"/>
  <c r="G392" i="139"/>
  <c r="H392" i="139"/>
  <c r="I392" i="139"/>
  <c r="J392" i="139"/>
  <c r="D386" i="139"/>
  <c r="E386" i="139"/>
  <c r="F386" i="139"/>
  <c r="G386" i="139"/>
  <c r="H386" i="139"/>
  <c r="I386" i="139"/>
  <c r="J386" i="139"/>
  <c r="D382" i="139"/>
  <c r="E382" i="139"/>
  <c r="F382" i="139"/>
  <c r="G382" i="139"/>
  <c r="E287" i="139"/>
  <c r="F287" i="139"/>
  <c r="G287" i="139"/>
  <c r="H287" i="139"/>
  <c r="I287" i="139"/>
  <c r="J287" i="139"/>
  <c r="D285" i="139"/>
  <c r="E285" i="139"/>
  <c r="F285" i="139"/>
  <c r="G285" i="139"/>
  <c r="H285" i="139"/>
  <c r="I285" i="139"/>
  <c r="J285" i="139"/>
  <c r="H284" i="139"/>
  <c r="I284" i="139"/>
  <c r="J284" i="139"/>
  <c r="C285" i="139"/>
  <c r="C283" i="139"/>
  <c r="D283" i="139"/>
  <c r="D282" i="139" s="1"/>
  <c r="E283" i="139"/>
  <c r="E282" i="139" s="1"/>
  <c r="F283" i="139"/>
  <c r="G283" i="139"/>
  <c r="H283" i="139"/>
  <c r="I283" i="139"/>
  <c r="J283" i="139"/>
  <c r="D366" i="139"/>
  <c r="E366" i="139"/>
  <c r="F366" i="139"/>
  <c r="G366" i="139"/>
  <c r="H366" i="139"/>
  <c r="I366" i="139"/>
  <c r="J366" i="139"/>
  <c r="H362" i="139"/>
  <c r="I362" i="139"/>
  <c r="J362" i="139"/>
  <c r="D337" i="139"/>
  <c r="E337" i="139"/>
  <c r="F337" i="139"/>
  <c r="G337" i="139"/>
  <c r="H337" i="139"/>
  <c r="I337" i="139"/>
  <c r="J337" i="139"/>
  <c r="G282" i="139" l="1"/>
  <c r="I282" i="139"/>
  <c r="H282" i="139"/>
  <c r="J282" i="139"/>
  <c r="F282" i="139"/>
  <c r="E373" i="139"/>
  <c r="D373" i="139"/>
  <c r="G373" i="139"/>
  <c r="F373" i="139"/>
  <c r="J373" i="139"/>
  <c r="I373" i="139"/>
  <c r="H373" i="139"/>
  <c r="D175" i="139" l="1"/>
  <c r="E175" i="139"/>
  <c r="F175" i="139"/>
  <c r="G175" i="139"/>
  <c r="E179" i="139"/>
  <c r="F179" i="139"/>
  <c r="E180" i="139"/>
  <c r="F180" i="139"/>
  <c r="G180" i="139"/>
  <c r="H180" i="139"/>
  <c r="H174" i="139" s="1"/>
  <c r="D205" i="139"/>
  <c r="E205" i="139"/>
  <c r="F205" i="139"/>
  <c r="G205" i="139"/>
  <c r="D188" i="139"/>
  <c r="E188" i="139"/>
  <c r="F188" i="139"/>
  <c r="G188" i="139"/>
  <c r="H188" i="139"/>
  <c r="I188" i="139"/>
  <c r="J188" i="139"/>
  <c r="D168" i="139"/>
  <c r="E168" i="139"/>
  <c r="F168" i="139"/>
  <c r="G168" i="139"/>
  <c r="F174" i="139" l="1"/>
  <c r="E174" i="139"/>
  <c r="D180" i="139"/>
  <c r="G179" i="139"/>
  <c r="G174" i="139" s="1"/>
  <c r="D179" i="139"/>
  <c r="D174" i="139" s="1"/>
  <c r="D44" i="139" l="1"/>
  <c r="E44" i="139"/>
  <c r="F44" i="139"/>
  <c r="H47" i="139"/>
  <c r="I47" i="139"/>
  <c r="J47" i="139"/>
  <c r="I46" i="139"/>
  <c r="J46" i="139"/>
  <c r="H45" i="139"/>
  <c r="I45" i="139"/>
  <c r="J45" i="139"/>
  <c r="D52" i="139"/>
  <c r="E52" i="139"/>
  <c r="F52" i="139"/>
  <c r="G52" i="139"/>
  <c r="H52" i="139"/>
  <c r="I52" i="139"/>
  <c r="J52" i="139"/>
  <c r="C52" i="139"/>
  <c r="H44" i="139" l="1"/>
  <c r="J44" i="139"/>
  <c r="I44" i="139"/>
  <c r="H48" i="139"/>
  <c r="I48" i="139"/>
  <c r="J48" i="139"/>
  <c r="D42" i="139"/>
  <c r="E42" i="139"/>
  <c r="F42" i="139"/>
  <c r="G42" i="139"/>
  <c r="H42" i="139"/>
  <c r="I42" i="139"/>
  <c r="J42" i="139"/>
  <c r="C415" i="139" l="1"/>
  <c r="C275" i="139" l="1"/>
  <c r="C180" i="139" l="1"/>
  <c r="C260" i="139" l="1"/>
  <c r="C236" i="139" s="1"/>
  <c r="C243" i="139" l="1"/>
  <c r="C233" i="139" l="1"/>
  <c r="C413" i="139" l="1"/>
  <c r="C376" i="139"/>
  <c r="C188" i="139" l="1"/>
  <c r="C366" i="139" l="1"/>
  <c r="C284" i="139" l="1"/>
  <c r="C282" i="139" s="1"/>
  <c r="C382" i="139" l="1"/>
  <c r="C146" i="139" l="1"/>
  <c r="C46" i="139" l="1"/>
  <c r="C42" i="139" l="1"/>
  <c r="C45" i="139" l="1"/>
  <c r="C47" i="139"/>
  <c r="C168" i="139"/>
  <c r="C171" i="139"/>
  <c r="C175" i="139"/>
  <c r="C177" i="139"/>
  <c r="C205" i="139"/>
  <c r="C337" i="139"/>
  <c r="C392" i="139"/>
  <c r="C403" i="139"/>
  <c r="C411" i="139"/>
  <c r="C400" i="139" l="1"/>
  <c r="C44" i="139"/>
  <c r="C179" i="139"/>
  <c r="C174" i="139" s="1"/>
  <c r="C167" i="139"/>
  <c r="C375" i="139"/>
  <c r="C346" i="139"/>
  <c r="C386" i="139"/>
  <c r="C421" i="139"/>
  <c r="C289" i="139"/>
  <c r="C373" i="139" l="1"/>
  <c r="C27" i="139" s="1"/>
  <c r="C143" i="139"/>
</calcChain>
</file>

<file path=xl/sharedStrings.xml><?xml version="1.0" encoding="utf-8"?>
<sst xmlns="http://schemas.openxmlformats.org/spreadsheetml/2006/main" count="1641" uniqueCount="430">
  <si>
    <t>Politia locala</t>
  </si>
  <si>
    <t>TOTAL CHELTUIELI</t>
  </si>
  <si>
    <t>cheltuieli de personal</t>
  </si>
  <si>
    <t>AUTORITATE PUBLICA SI ACTIUNI EXTERNE</t>
  </si>
  <si>
    <t>cheltuieli cu bunuri si servici</t>
  </si>
  <si>
    <t>cheltuieli de capital(inclusiv dotari)</t>
  </si>
  <si>
    <t>ALTE SERVICII PUBLICE GENERALE</t>
  </si>
  <si>
    <t>TRANZACTII PRIVIND DATORIA PUBLICA SI IMPRUMUTURI</t>
  </si>
  <si>
    <t>ORDINE PUBLICA SI SIGURANTA NATIONALA</t>
  </si>
  <si>
    <t>bunuri si servicii din care:</t>
  </si>
  <si>
    <t>SANATATE</t>
  </si>
  <si>
    <t xml:space="preserve">cheltuieli de personal </t>
  </si>
  <si>
    <t xml:space="preserve">bunuri si servicii </t>
  </si>
  <si>
    <t>cheltuieli de capital</t>
  </si>
  <si>
    <t>asistenta sociala</t>
  </si>
  <si>
    <t>ajutoare de urgenta</t>
  </si>
  <si>
    <t>Cantina de ajutor social</t>
  </si>
  <si>
    <t xml:space="preserve">Alimentare cu apa </t>
  </si>
  <si>
    <t>PROTECTIA MEDIULUI</t>
  </si>
  <si>
    <t>Canalizare si tratarea apelor reziduale</t>
  </si>
  <si>
    <t>TRANSPORTURI</t>
  </si>
  <si>
    <t>- bunuri si servicii</t>
  </si>
  <si>
    <t>- cheltuieli de capital</t>
  </si>
  <si>
    <t>Gradinita cu program prelungit nr.1 Tara Copilariei</t>
  </si>
  <si>
    <t>Gradinita cu program prelungit nr.2 Rostogol</t>
  </si>
  <si>
    <t>Gradinita cu program prelungit nr.3 Amicii</t>
  </si>
  <si>
    <t>Gradinita cu program prelungit nr.4 Step by step</t>
  </si>
  <si>
    <t>Gradinita cu program prelungit nr.5 Aricel</t>
  </si>
  <si>
    <t>Gimnaziul Carol I</t>
  </si>
  <si>
    <t xml:space="preserve">- bunuri si servicii </t>
  </si>
  <si>
    <t>Colegiul tehnic Stefan Banulescu</t>
  </si>
  <si>
    <t>Liceul teoretic Mihai Eminescu</t>
  </si>
  <si>
    <t>Colegiul National Barbu Stirbei</t>
  </si>
  <si>
    <t>Grup scolar Dan Mateescu</t>
  </si>
  <si>
    <t>cheltuieli cu bunuri si servici din care:</t>
  </si>
  <si>
    <t>Scoala  gimnaziala nr.5 Nicolae Titulescu</t>
  </si>
  <si>
    <t>Scoala gimnaziala  nr.8 Mircea Voda</t>
  </si>
  <si>
    <t>Gradinita cu program prelungit nr.9 Voinicel</t>
  </si>
  <si>
    <t>Scoala gimnaziala nr.9 Constantin Brancoveanu</t>
  </si>
  <si>
    <t>Scoala cu clasele I-VIII  Mihai Viteazul</t>
  </si>
  <si>
    <t>Scoala  gimnaziala nr.11 Tudor Vladimirescu</t>
  </si>
  <si>
    <t>65.02.04.02</t>
  </si>
  <si>
    <t>Liceul Danubius</t>
  </si>
  <si>
    <t>salarii-asistenti personali ai pers.cu handicap</t>
  </si>
  <si>
    <t>cheltuieli de capital din care:</t>
  </si>
  <si>
    <t>cheltuieli cu bunuri si servicii din care:</t>
  </si>
  <si>
    <t>TOTAL VENITURI DIN CARE:</t>
  </si>
  <si>
    <t>00 01</t>
  </si>
  <si>
    <t>1. Sume defalcate din TVA pentru finantarea cheltuielilor descentralizate la nivelul municipiilor din care:</t>
  </si>
  <si>
    <t>•finantarea cheltuielilor cu formarea continua si evaluarea personalului, cheltuieli cu evaluarea periodica interna a elevilor, cheltuieli materiale si pentru servicii, precum si  cheltuieli cu intretinerea curenta din  institutiile de invatamant preuniversitar de stat</t>
  </si>
  <si>
    <t>•finantarea drepturilor asistentilor personali ai persoanelor cu handicap grav sau indemnizatiei lunare</t>
  </si>
  <si>
    <t>Asistenta sociala in caz de invaliditate (asist.personali pentru</t>
  </si>
  <si>
    <t>cheltuieli de capital, din care:</t>
  </si>
  <si>
    <t>Colegiul Economic</t>
  </si>
  <si>
    <t>CAPITOL</t>
  </si>
  <si>
    <t>INDICATORI</t>
  </si>
  <si>
    <t>S.P.Evidenta persoanelor</t>
  </si>
  <si>
    <t>cheltuieli cu bunuri si servicii</t>
  </si>
  <si>
    <t>11 00 02</t>
  </si>
  <si>
    <t>11 00 06</t>
  </si>
  <si>
    <t>04 00 01</t>
  </si>
  <si>
    <t>51.00/.10</t>
  </si>
  <si>
    <t>51.00/.20</t>
  </si>
  <si>
    <t>54.00</t>
  </si>
  <si>
    <t>54.00/.10</t>
  </si>
  <si>
    <t>54.00/.20</t>
  </si>
  <si>
    <t>55.00</t>
  </si>
  <si>
    <t>61.00</t>
  </si>
  <si>
    <t>61.00.03.04</t>
  </si>
  <si>
    <t>61.00./.10</t>
  </si>
  <si>
    <t>61.00./.20</t>
  </si>
  <si>
    <t>61.00.05</t>
  </si>
  <si>
    <t>61.00.05/20</t>
  </si>
  <si>
    <t>65.00</t>
  </si>
  <si>
    <t>65.00/.20</t>
  </si>
  <si>
    <t>65.00/.71</t>
  </si>
  <si>
    <t>65.00.03.01</t>
  </si>
  <si>
    <t>65.00.20</t>
  </si>
  <si>
    <t>65.02.00.01</t>
  </si>
  <si>
    <t>65.00.03.02</t>
  </si>
  <si>
    <t>65.00.50</t>
  </si>
  <si>
    <t>65.00.04.02</t>
  </si>
  <si>
    <t>66.00</t>
  </si>
  <si>
    <t>66.00.50.50</t>
  </si>
  <si>
    <t>67.00</t>
  </si>
  <si>
    <t>67.00/.10</t>
  </si>
  <si>
    <t>67.00/20</t>
  </si>
  <si>
    <t>67.00/50</t>
  </si>
  <si>
    <t>67.00/.71</t>
  </si>
  <si>
    <t>67.00.05.01</t>
  </si>
  <si>
    <t>67.00.05.03</t>
  </si>
  <si>
    <t>67.00.05</t>
  </si>
  <si>
    <t xml:space="preserve">Servicii  recreative si sportive </t>
  </si>
  <si>
    <t>Intretinere gradini publice,parcuri,zone verzi -SP Pavaje spatii verzi</t>
  </si>
  <si>
    <t>Intretinere gradini publice,parcuri,zone verzi -P.M.C.</t>
  </si>
  <si>
    <t>Intretinere gradini publice,parcuri,zone verzi  Complex  Agrement Zoo</t>
  </si>
  <si>
    <t>67.00.50</t>
  </si>
  <si>
    <t>68.00</t>
  </si>
  <si>
    <t>ASIGURARI SI ASISTENTA SOCIALA</t>
  </si>
  <si>
    <t>68.00/.10</t>
  </si>
  <si>
    <t>68.00/.20</t>
  </si>
  <si>
    <t>68.00/.57</t>
  </si>
  <si>
    <t>68.00.04</t>
  </si>
  <si>
    <t>68.00.05.02</t>
  </si>
  <si>
    <t>68.00.15.01</t>
  </si>
  <si>
    <t>Ajutor social din care:</t>
  </si>
  <si>
    <t>68.00.15.02</t>
  </si>
  <si>
    <t>68.00.50</t>
  </si>
  <si>
    <t>70.00</t>
  </si>
  <si>
    <t>70.00.10</t>
  </si>
  <si>
    <t>70.00.20</t>
  </si>
  <si>
    <t>70.00.71</t>
  </si>
  <si>
    <t>70.00.03</t>
  </si>
  <si>
    <t>LOCUINTE,SERVICII SI DEZVOLTARE   PUBLICA</t>
  </si>
  <si>
    <t>Locuinte-  PMC</t>
  </si>
  <si>
    <t>70.00.03.30</t>
  </si>
  <si>
    <t>70.00.05.01</t>
  </si>
  <si>
    <t>70.00.06</t>
  </si>
  <si>
    <t>70.00.07</t>
  </si>
  <si>
    <t>70.00.50</t>
  </si>
  <si>
    <t>74.00</t>
  </si>
  <si>
    <t>74.00/.10</t>
  </si>
  <si>
    <t>74.00/.20</t>
  </si>
  <si>
    <t>74.00/.71</t>
  </si>
  <si>
    <t>74.00.05.02</t>
  </si>
  <si>
    <t>Salubritate-S.P.Caini fara stapan</t>
  </si>
  <si>
    <t>Colectarea,tratarea si distrugerea deseurilor</t>
  </si>
  <si>
    <t>74.00.06</t>
  </si>
  <si>
    <t>84.00</t>
  </si>
  <si>
    <t>84.00/.10</t>
  </si>
  <si>
    <t>84.00/.20</t>
  </si>
  <si>
    <t>84.00/.71</t>
  </si>
  <si>
    <t>Strazi-    S.P.Pavaje Spatii verzi</t>
  </si>
  <si>
    <t>84.00.03.03</t>
  </si>
  <si>
    <t>Strazi -  PMC</t>
  </si>
  <si>
    <t>51.00.01.03</t>
  </si>
  <si>
    <t>cheltuieli de capital-PMC total din care:</t>
  </si>
  <si>
    <t>Titlul I salarii asistenti scolari si comunitari</t>
  </si>
  <si>
    <t>84.00./20</t>
  </si>
  <si>
    <t>70.00.03.30/71</t>
  </si>
  <si>
    <t>68.00/71</t>
  </si>
  <si>
    <t>rambursare subimprumut SAMTID</t>
  </si>
  <si>
    <t>70.00.81</t>
  </si>
  <si>
    <t xml:space="preserve">cheltuieli de capital </t>
  </si>
  <si>
    <t>61.00.05/71</t>
  </si>
  <si>
    <t>84.00/71</t>
  </si>
  <si>
    <t>65.00.71</t>
  </si>
  <si>
    <t>D.A.S.</t>
  </si>
  <si>
    <t>Titlul I salarii</t>
  </si>
  <si>
    <t>66.00.10</t>
  </si>
  <si>
    <t>66.00.50.57</t>
  </si>
  <si>
    <t>3.Cote defalcate din impozitul pe venit</t>
  </si>
  <si>
    <t>70.00.05./81</t>
  </si>
  <si>
    <t>70.00.06/71</t>
  </si>
  <si>
    <t>74.00.50</t>
  </si>
  <si>
    <t>Lucrari de  extindere retele gaze naturale in municipiu</t>
  </si>
  <si>
    <t>67.00.50/71</t>
  </si>
  <si>
    <t xml:space="preserve"> = salarii ,sporuri,indemnizatii si alte drepturi salariale in bani si contributii aferente</t>
  </si>
  <si>
    <t>finantarea invatamantului particular sau confesional total ,din care:</t>
  </si>
  <si>
    <t xml:space="preserve">  = cheltuieli cu bunuri si servicii pentru intretinere curenta a unitatii de invatamant</t>
  </si>
  <si>
    <t>11 00  09</t>
  </si>
  <si>
    <t>burse elevi</t>
  </si>
  <si>
    <t>65.00.59</t>
  </si>
  <si>
    <t>Asistenti personali-indemnizatii</t>
  </si>
  <si>
    <t>68.05.02.01.01</t>
  </si>
  <si>
    <t>DAS-aparat propriu</t>
  </si>
  <si>
    <t>Centrul comunitar Obor Nou</t>
  </si>
  <si>
    <t>Adapost de noapte</t>
  </si>
  <si>
    <t>Alte cheltuieli in domeniul asigurarilor si asistentei sociale Total din care:</t>
  </si>
  <si>
    <t xml:space="preserve">Iluminatul public si electrificari </t>
  </si>
  <si>
    <t xml:space="preserve">cheltuieli de capital-dotari </t>
  </si>
  <si>
    <t xml:space="preserve">cheltuieli cu bunuri si servicii </t>
  </si>
  <si>
    <t>P.M.C.-transport donatori sange+alte persoane</t>
  </si>
  <si>
    <t>65/57.02.03</t>
  </si>
  <si>
    <t xml:space="preserve">  - asistenta sociala/ajutoare sociale in numerar</t>
  </si>
  <si>
    <t>65.00.57</t>
  </si>
  <si>
    <t>dobanzi leasing(30.03.05)</t>
  </si>
  <si>
    <t>cheltuieli cu dobanzile</t>
  </si>
  <si>
    <t>84.00/.30</t>
  </si>
  <si>
    <t>•finantarea cheltuielilor de functionare  a caminelor ptr.persoane varstnice(OG14)</t>
  </si>
  <si>
    <t>Implementarea Strategiei pentru Integritate  a Primariei Municipiului Calarasi</t>
  </si>
  <si>
    <t>65.00.58</t>
  </si>
  <si>
    <t>• plata stimulent educational Lg.248/2015</t>
  </si>
  <si>
    <t>• drepturile copiilor cu cerinte educationale speciale integrati in invatam .de masa</t>
  </si>
  <si>
    <t>subvetie transport local</t>
  </si>
  <si>
    <t>84. 00.40</t>
  </si>
  <si>
    <t>proiecte cu finantare din FEN</t>
  </si>
  <si>
    <t>54.00.50/20</t>
  </si>
  <si>
    <t>cheltuieli de capital (leasing)</t>
  </si>
  <si>
    <t>cheltuieli de capital -dotari</t>
  </si>
  <si>
    <t>S.P.C.T. -  A.F.L.   Total din care:</t>
  </si>
  <si>
    <t>cheltuieli de capital-conform lista proprie</t>
  </si>
  <si>
    <t xml:space="preserve">cheltuieli de capital  </t>
  </si>
  <si>
    <t>cheltuieli de capital(rate leasing)</t>
  </si>
  <si>
    <t>Subventii pentru sanatate</t>
  </si>
  <si>
    <t>42 41</t>
  </si>
  <si>
    <t>INVATAMANT  DE STAT ( 20 institutii)</t>
  </si>
  <si>
    <t>65/57.02.02</t>
  </si>
  <si>
    <t>• plata abonament transport elevi</t>
  </si>
  <si>
    <t>Alimentare cu gaze naturale in localitati</t>
  </si>
  <si>
    <t>Montat guri scurgere in municipiul Calarasi</t>
  </si>
  <si>
    <t>51.  00/59</t>
  </si>
  <si>
    <t>Achizitionare  si montare  limitatoare de viteza</t>
  </si>
  <si>
    <t>Intretinere placute strazi si imobile</t>
  </si>
  <si>
    <t>Achizitionat si montat  indicatoare rutiere</t>
  </si>
  <si>
    <t>sume aferente persoanelor cu handicap neincadrate</t>
  </si>
  <si>
    <t>68.00/59</t>
  </si>
  <si>
    <t>67.00/59</t>
  </si>
  <si>
    <t>84.00./59</t>
  </si>
  <si>
    <t>70. 00 .59</t>
  </si>
  <si>
    <t>Titlul XI sume aferente persoanelor cu handicap neincadrate</t>
  </si>
  <si>
    <t>Servicii dirigentie de santier pentru lucrari de drumuri</t>
  </si>
  <si>
    <t>Cheltuieli de capital PMC din care:</t>
  </si>
  <si>
    <t>48.  00</t>
  </si>
  <si>
    <t>cheltuieli proiecte cu finantare FEN</t>
  </si>
  <si>
    <t>66.00/59</t>
  </si>
  <si>
    <t xml:space="preserve">  - bunuri si servicii </t>
  </si>
  <si>
    <t>Caminul de batrani</t>
  </si>
  <si>
    <t>84. 00.81</t>
  </si>
  <si>
    <t>cheltuieli de capital-leasing  dotari</t>
  </si>
  <si>
    <t>Alte evenimente si servicii</t>
  </si>
  <si>
    <t>persoane cu handicap grav) total  din care:</t>
  </si>
  <si>
    <t xml:space="preserve"> = salarii, sporuri, indemnizatii si alte drepturi salariale in bani si contributii aferente</t>
  </si>
  <si>
    <t>CULTURA , RECREERE , RELIGIE</t>
  </si>
  <si>
    <t>Servicii dirigentie de santier pentru instalatii electrice</t>
  </si>
  <si>
    <t>51.00/.71</t>
  </si>
  <si>
    <t>04 00 05</t>
  </si>
  <si>
    <t xml:space="preserve">Apa si canal pluvial </t>
  </si>
  <si>
    <t>Taxe OCPI</t>
  </si>
  <si>
    <t>Taxe notariale</t>
  </si>
  <si>
    <t>Servicii arpentaj</t>
  </si>
  <si>
    <t>Servicii suport tehnic intocmire documentatie in vederea intabularii dreptului de proprietate a bunurilor proprietate UAT Municipiul Calarasi</t>
  </si>
  <si>
    <t xml:space="preserve">Servicii evaluari, reevaluari si actualizari la evaluari de  imobile </t>
  </si>
  <si>
    <t>15 august-Ziua Marinei</t>
  </si>
  <si>
    <t>Actiuni in cadrul parteneriatelor incheiate de primarie +materiale reprezent.</t>
  </si>
  <si>
    <t>Intretinere  foisoare</t>
  </si>
  <si>
    <t>S.P.Piete si Oboare</t>
  </si>
  <si>
    <t>04 00 04</t>
  </si>
  <si>
    <t>bunuri si servicii</t>
  </si>
  <si>
    <t>Sume din cota de 6% din impozitul pe venit repartizata de Consiliul Judetean Calarasi</t>
  </si>
  <si>
    <t>Sume din cota de 14% din impozitul pe venit pentru echilibrarea bugetelor locale</t>
  </si>
  <si>
    <t>Invatamant particular sau confesional TOTAL din care:</t>
  </si>
  <si>
    <t>Servicii topografice</t>
  </si>
  <si>
    <t>Consultanta tehnica si servicii dirigentie de santier -apa,canalizare,constructii civile</t>
  </si>
  <si>
    <t>Servii asistenta tehnica antemasuratori devize</t>
  </si>
  <si>
    <t>Avize punere in valoare si depozitat material lemnos</t>
  </si>
  <si>
    <t xml:space="preserve"> Energie electrica-iluminatul public in municipiul Calarasi</t>
  </si>
  <si>
    <t xml:space="preserve"> Concesionare iluminat public</t>
  </si>
  <si>
    <t xml:space="preserve"> Intretinere semafoare</t>
  </si>
  <si>
    <t>Rambursare rata  subimprumut - Program SAMTID</t>
  </si>
  <si>
    <t>Taxe,avize,acorduri</t>
  </si>
  <si>
    <t>Intretinere indicatoare rutiere</t>
  </si>
  <si>
    <t>1 Decembrie  Ziua Nationala a Romaniei</t>
  </si>
  <si>
    <t>84. 00/58</t>
  </si>
  <si>
    <t>74.00.58</t>
  </si>
  <si>
    <t>cheltuieli proiecte cu finantare FEN din care:</t>
  </si>
  <si>
    <t>Liceul tenologic transportuti AUTO</t>
  </si>
  <si>
    <t>Protectia civila si protectia contra incendiilor( ISU)</t>
  </si>
  <si>
    <t>Administratia Cimitirelor</t>
  </si>
  <si>
    <t>ALTE CHELTUIELI IN DOMENIUL  INVATAMANTULUI-  PMC</t>
  </si>
  <si>
    <t>Trim III</t>
  </si>
  <si>
    <t>54.00/10</t>
  </si>
  <si>
    <t>65.00.50/58</t>
  </si>
  <si>
    <t>proiecte cu finantare din FEN -Total , din care:</t>
  </si>
  <si>
    <t>67.00.50./58</t>
  </si>
  <si>
    <t>Regenerarea spatiului urban din mun.Calarasi prin amenajarea spatiilor verzi din zona de</t>
  </si>
  <si>
    <t>vest si a spatiului verde din zona de locuit NAVROM</t>
  </si>
  <si>
    <t>Modernizare,reabilitare  si echiparea Colegiului Agricol'' SANDU ALDEA''</t>
  </si>
  <si>
    <t>Modernizare,reabilitare  si echiparea  Liceului DANUBIUS</t>
  </si>
  <si>
    <t xml:space="preserve">HELIKON/*  38 </t>
  </si>
  <si>
    <t>Cheltuieli de organizare si reprezentare ptr evenimente ,activitati de turism,vizite, delegatii,parteneriate</t>
  </si>
  <si>
    <t>Serviciul municipal pentru promovarea patrimoniului local(Muzeul) cheltuieli de capital</t>
  </si>
  <si>
    <t>Alimentare cu energie electrica in Cartier Tineri si zona blocurilor ANL</t>
  </si>
  <si>
    <t>Infiintare Centru pentru activitati educative si culturale in cartierul Livada</t>
  </si>
  <si>
    <t>Dezvoltarea infrastructurii educationale antepresc.si prescolara  din mun.Calarasi-Cresa saptamanala</t>
  </si>
  <si>
    <t xml:space="preserve"> Zilele Municipiului Calarasi,inclusiv Nunta de Aur si Ziua Internationala a persoanelor varstnice</t>
  </si>
  <si>
    <t xml:space="preserve">25 octombrie Ziua Armatei Romane </t>
  </si>
  <si>
    <t xml:space="preserve">22 Decembrie-Ziua Revolutiei </t>
  </si>
  <si>
    <t>Decembrie-Sarbatorile de iarna</t>
  </si>
  <si>
    <t xml:space="preserve">Reducerea emisiilor de carbon in mun.Calarasi prin modernizarea  infrastructurii cailor de rulare  a  transportului public local ( strada Bucuresti)                    </t>
  </si>
  <si>
    <t>Reducerea emisiilor de carbon in mun.Calarasi prin crearea unui spatiu urban pietonal multifunctional in zona centrala a municipiului Calarasi(pietonal)</t>
  </si>
  <si>
    <t>Imbunatatirea sigurantei navigabilitatii pe fluviul Dunarea in zona transfrontaliera Calarasi-Silistra(promenada)</t>
  </si>
  <si>
    <t>Sporirea gradului de mobilitate a populatiei  prin introducerea unui sistem integrat de mobilitate urbana alternativa, cu statii inteligente automatizate de biciclete in mun.Calarasi  POR 2014-2020</t>
  </si>
  <si>
    <t>Trim I</t>
  </si>
  <si>
    <t>Trim II</t>
  </si>
  <si>
    <t>Trim IV</t>
  </si>
  <si>
    <t>Estimari</t>
  </si>
  <si>
    <t>mii lei</t>
  </si>
  <si>
    <t>Alte cheltuieli cu sanatatea P.M.C.</t>
  </si>
  <si>
    <t xml:space="preserve">Servicii dezinfectie,dezinsectie,deratizare </t>
  </si>
  <si>
    <t>Tratament in aliniament</t>
  </si>
  <si>
    <t>Achizitionare ,montare si intretinere  parapeti protectie  pietoni</t>
  </si>
  <si>
    <t>Achizitionare si montare sisteme de ghidare(popici)</t>
  </si>
  <si>
    <t>Placute  de informare /avertizare ,platforme de colectare,zone verzi si parcuri</t>
  </si>
  <si>
    <t>Reparatii/intretinere mobilier stradal</t>
  </si>
  <si>
    <t>Achizitionare/intretinere si reparatii panouri lemn imprejmuire spatii verzi</t>
  </si>
  <si>
    <t>74.00.81</t>
  </si>
  <si>
    <t>Servicii ridicare, transport  si depozitare vehicule ce ocupa ilegal domeniu public/privat al mun.Calarasi</t>
  </si>
  <si>
    <t>x</t>
  </si>
  <si>
    <t xml:space="preserve">Servicii de vopsitorie mobilier urban </t>
  </si>
  <si>
    <t xml:space="preserve">proiecte cu finantare din FEN -Total </t>
  </si>
  <si>
    <t>65. 00.57</t>
  </si>
  <si>
    <t>Servicii de mentenanta suplimentara si servicii financiare - statii de  reincarcare automobile electrice</t>
  </si>
  <si>
    <t xml:space="preserve">Fond rezerva bugetara la dispozitia autoritatilor locale </t>
  </si>
  <si>
    <t>54.00.05</t>
  </si>
  <si>
    <t>Serviciul municipal pentru promovarea patrimoniului local(Muzeul+Posta Veche) cheltuieli intretinere si cheltuieli cu bunuri si servicii</t>
  </si>
  <si>
    <t>Salubrizare municipiu+DESZAPEZIRE</t>
  </si>
  <si>
    <t>70. 00.50/71</t>
  </si>
  <si>
    <t>65. 00.58</t>
  </si>
  <si>
    <t>ajutoare incalzire pentru consum combustibili solizi/petrolieri</t>
  </si>
  <si>
    <t>supliment energie pentru consum combustibili solizi/petrolieri</t>
  </si>
  <si>
    <t>Venituri proprii</t>
  </si>
  <si>
    <t>Lucrari de amenajare Piata UNIRII(Piata Centrala)</t>
  </si>
  <si>
    <t>Ziua de Boboteaza</t>
  </si>
  <si>
    <t>Marcaje rutiere</t>
  </si>
  <si>
    <t>Intretinere  panouri afisaj</t>
  </si>
  <si>
    <t>Ziua DUNARII</t>
  </si>
  <si>
    <t>Servicii muzica fanfara si muzica estrada+servicii adiacente si asistenta tehnica evenimente</t>
  </si>
  <si>
    <t>74.00.06/71</t>
  </si>
  <si>
    <t>proiect Pregatiti pentru viitor</t>
  </si>
  <si>
    <t>Servicii tehnice(dezmembrari,apartamentari, alipiri, schite cadastrale)</t>
  </si>
  <si>
    <t>Liceul  Agricol Sandu Aldea</t>
  </si>
  <si>
    <t>CIUFULICI  *56</t>
  </si>
  <si>
    <t>Amenajare loc de joaca Parc Caramidari</t>
  </si>
  <si>
    <t>Achizitionare si montare rame,capace camine</t>
  </si>
  <si>
    <t xml:space="preserve">Documentatie tehnica pentru lucrari de reparatii/ intretinere parcari si drumuri </t>
  </si>
  <si>
    <t>Extindere retea electrica de interes public Cartier Tineri zona 5</t>
  </si>
  <si>
    <t>65.00.55</t>
  </si>
  <si>
    <t>•finantarea masurilor de protectie de tip centre de zi si centre rezidentiale pentru persoane adulte cu handicap</t>
  </si>
  <si>
    <t>2. Sume defalcate din TVA pentru echilibrarea bugetelor locale,din care:</t>
  </si>
  <si>
    <t>•finantarea liceelor tehnologice cu profil predominant agricol</t>
  </si>
  <si>
    <t>Lucrari de indepartare vegetatie</t>
  </si>
  <si>
    <t>Lucrari de amenajare loc de joaca cartier Mircea Voda</t>
  </si>
  <si>
    <t>Amenajare loc de joaca cartier Magureni</t>
  </si>
  <si>
    <t>Construire ''Sala de Educatie Fizica Scolara''in  mun.Calarasi,str.Grivita,nr.343,jud.Calarasi</t>
  </si>
  <si>
    <t>Construire ''Sala de Educatie Fizica Scolara''in  mun.Calarasi,str.Prel.Bucuresti, nr.12,jud.Calarasi</t>
  </si>
  <si>
    <t>Realizare si modernizare in P.T., sediul Politiei locale,str. Musetelului nr.2A</t>
  </si>
  <si>
    <t>Reparatii iluminat public public pe str.Bucuresti (tr.Varianta Nord-str.Panduri)</t>
  </si>
  <si>
    <t>Expert cooptat pentru analiza ofertelor de concesiune a serviciului de iluminat public</t>
  </si>
  <si>
    <t>Reproiectare PT amenajare Piata UNIRII(Piata Centrala)</t>
  </si>
  <si>
    <t>65. 00. 58</t>
  </si>
  <si>
    <t>Servicii de coordonare in materie de  securitate  si sanatate in munca  ptr.santiere mobile si temporare</t>
  </si>
  <si>
    <t>Achizitionare si montat indicatoare rutiere de semnalizare, ghidare si informare pentru obiectivele publice de importanta culturala si turistice</t>
  </si>
  <si>
    <t>Achizitionare si montare oglinzi rutiere</t>
  </si>
  <si>
    <t>Documentatia tehnica obtinerea aviz ISU : ”Reabilitare termica a Gradinitei cu program prelungit Tara Copilariei</t>
  </si>
  <si>
    <t xml:space="preserve">Lucrari complementare pentru obiectivul:Reducerea emisiilor de carbon in mun.Calarasi prin crearea unui spatiu urban pietonal multifunctional in zona centrala a municipiului Calarasi(pietonal) </t>
  </si>
  <si>
    <t>Lucrari complementare pentru obiectivul : Modernizare si extindere  corp B Liceul Teoretic MIHAI EMINESCU</t>
  </si>
  <si>
    <t>Asigurarea utilitatilor pentru obiectivul: Construire Cresa Medie in Cartier Tineri prel. Sloboziei, nr. 70B, Municipiul Calarasi, judetul Calarasi</t>
  </si>
  <si>
    <t>Lucrari de scoatere a cioatelor</t>
  </si>
  <si>
    <r>
      <t xml:space="preserve">- </t>
    </r>
    <r>
      <rPr>
        <sz val="12"/>
        <rFont val="Times New Roman"/>
        <family val="1"/>
        <charset val="238"/>
      </rPr>
      <t>bunuri si servicii</t>
    </r>
  </si>
  <si>
    <t>Finantari nerambursabile din fonduri publice conform Legii nr.350/2005</t>
  </si>
  <si>
    <t>Reabilitare termica a Scolii gimnaziale Tudor Vladimirescu,Calarasi, POR 2014-2020</t>
  </si>
  <si>
    <t>Sume din excedentul bugetar al anului 2022</t>
  </si>
  <si>
    <t>X</t>
  </si>
  <si>
    <t xml:space="preserve"> Modernizare si extindere  corp B Liceul Teoretic MIHAI EMINESCU</t>
  </si>
  <si>
    <t xml:space="preserve"> ”Reabilitare termica a Gradinitei cu program prelungit Tara Copilariei</t>
  </si>
  <si>
    <t>Reabilitare termica Liceul Mihai Eminescu</t>
  </si>
  <si>
    <t>Sarbatoarea primaverii  1-8 Martie</t>
  </si>
  <si>
    <t xml:space="preserve">Imbunatatirea transp.public  de calatori in mun.Calarasi si cresterea performantelor acestuia prin crearea unui sistem inteligent de management al traficului si monitorizare video,bazat pe instrumente inovative si eficiente </t>
  </si>
  <si>
    <t>Reducerea emisiilor de CO2 in zona urbana prin construire terminal intermodal de transport  in zona vest(SIDERCA) POR 2014-2020</t>
  </si>
  <si>
    <t>Promovarea utilizarii mijloacelor alternative de mobilitate si a intermodalitatii in mun.Calarasi prin  amenajarea unei retele de  piste de biciclete</t>
  </si>
  <si>
    <t>Cresterea atractivitatii ,sigurantei si eficientei transportului public in municipiul Calarasi prin modernizarea acestui mod de transport(autobuze)</t>
  </si>
  <si>
    <t>Lucrări de înregistrare sistematică pe sectoare în extravilan și intravilan ,in vederea înscrierii</t>
  </si>
  <si>
    <t>acestora în sistemul integrat de cadastru și carte funciară, aparținând UAT-mun.Călărași</t>
  </si>
  <si>
    <t>Reabilitare Cimitirul Eroilor din Cimitirul Central</t>
  </si>
  <si>
    <t>Elaborarea studiilor de specialitate pentru obiectivul de investitii ''Reabilitare,modernizare,extindere si dotare cinematograf Victoria,bdul 1 Mai(Parc Central),mun.Calarasi,jud.Calarasi.</t>
  </si>
  <si>
    <t>Esalonare la plata a  obligatiilor catre Fondul de Mediu</t>
  </si>
  <si>
    <t>dobanzi  imprumut bancar   (art.30.01.01)</t>
  </si>
  <si>
    <t xml:space="preserve">rambursari credit </t>
  </si>
  <si>
    <t>rambursare imprumut</t>
  </si>
  <si>
    <t xml:space="preserve">rambursare imprumut   </t>
  </si>
  <si>
    <t>Reabilitare infrastructura educationala pentru invat,anteprescolar si prescolar-Gradinita cu program prelungit STEP BY STEP</t>
  </si>
  <si>
    <t>65.00.50/71</t>
  </si>
  <si>
    <t>cheltuieli de capital-sirena electronica de alasrmare publica  si cofret comanda sirena electrica</t>
  </si>
  <si>
    <t>BUGETUL PROPRIU AL MUNICIPIULUI  CALARASI  PE ANUL 2024 SI ESTIMARILE PENTRU ANII 2025-2027</t>
  </si>
  <si>
    <t>Prevederi trimestriale 2024</t>
  </si>
  <si>
    <t>cotizatii organisme</t>
  </si>
  <si>
    <t>Lucrari de anvelopare termica la  corpul de ateliere al Liceului Danubius</t>
  </si>
  <si>
    <t xml:space="preserve">Deviere conducta gaze naturale situata in bd.1Mai,tronson intrestr. Pompieri si str. Eroilor </t>
  </si>
  <si>
    <t>Achizitionare si montare usa acces  pentru sistemul de pontaj</t>
  </si>
  <si>
    <t>Furnizare  si instalare  sistem control acces sediul PMC</t>
  </si>
  <si>
    <t>PT+Executie ''Modernizare str.Mihail Kogalniceanu si bdul 1 Mai, mun.Calarasi,jud.Calarasi''-  PNI</t>
  </si>
  <si>
    <t>PT+Executie ''Reabilitare si modernizare strada Independentei,tronson str.Dobrogei-strada Pacii''  PNI</t>
  </si>
  <si>
    <t>PT+Executie -Modernizare strazi in Cartierul  Magureni, PNI</t>
  </si>
  <si>
    <t>PT+Executie -Modernizare strazi in Cartierul  Mircea Voda, LOT 2, Municipiul Calarasi, PNI</t>
  </si>
  <si>
    <t>Centrul de zi  minori</t>
  </si>
  <si>
    <t>68.05.02.03</t>
  </si>
  <si>
    <t>Centrul de zi  adulti</t>
  </si>
  <si>
    <t>•finantarea transportului  elevilor</t>
  </si>
  <si>
    <t>Servicii religioase</t>
  </si>
  <si>
    <t>67.  00.06</t>
  </si>
  <si>
    <t>alte cheltuieli (sport,tineret,parohii)</t>
  </si>
  <si>
    <t>bunuri si servicii (inclusiv alte evenimente)</t>
  </si>
  <si>
    <t>Alte servicii in domeniul culturii,recreerii si religiei( evenimente,sarbatori,etc)</t>
  </si>
  <si>
    <t xml:space="preserve"> Plan Urbanistic General al municipiului Calarasi-obtinere avize,acorduri,redactare finala  cu introducerea observatiilor/conditionarilor din avize/acorduri</t>
  </si>
  <si>
    <t>Licente AutoCad LT 2021</t>
  </si>
  <si>
    <t>Studiu privind oportunitatea amenajarii terenurilor adiacente caii ferate</t>
  </si>
  <si>
    <t>PUZ teren Varianta Nord intersectie cu calea ferata Calarasi-Slobozia -definitivare</t>
  </si>
  <si>
    <t>Desfiintare constructii si amenajari ilegale de pe domeniul public</t>
  </si>
  <si>
    <t>Studiu privind oportunitatea amenajarii zonei cuprinsa intre Sofidel si Prefab</t>
  </si>
  <si>
    <t>transferuri invatamant particular</t>
  </si>
  <si>
    <t>65. 00.55</t>
  </si>
  <si>
    <t>Cresterea eficientei energetice si gestionarea inteligenta a energiei in cladirile publice - Scoala nr. 2, Colegiul Economic (PNRR)</t>
  </si>
  <si>
    <t>Cresterea eficientei energetice a Scolii Gimnaziale MIHAI VITEAZUL Corp B (PNRR)</t>
  </si>
  <si>
    <t>Cresterea eficientei energetice a Scolii Gimnaziale NICOLAE TITULESCU, Corp C1,C2,C3 (PNRR)</t>
  </si>
  <si>
    <t>Cresterea eficientei energetice a Scolii Gimnaziale MIHAI VITEAZU din municipiul Calarasi” - Corp A (PNRR)</t>
  </si>
  <si>
    <t xml:space="preserve">Renovare integrata a cladirilor rezidentiale multifamiliale - blocul A13 Calarasi (PNRR) </t>
  </si>
  <si>
    <t>Renovare energetica moderata a cladirilor rezidentiale multifamiliale-blocurile: A6(scara2), A18 (scara1, scara2) (PNRR)</t>
  </si>
  <si>
    <t>Renovare energetica moderata a cladirilor rezidentiale multifamiliale-blocurile: A15 (scara1), A17 (scara 1, scara 2, scara 3), N43 (scara1) (PNRR)</t>
  </si>
  <si>
    <t>Renovare energetica moderata a cladirilor rezidentiale multifamiliale-blocurile: A1 (scara 1), A2 (scara 1), A3 (scara 1), A4 (scara 1), A5 (scara 1) (PNRR</t>
  </si>
  <si>
    <t>Construirea de locuințe nzeb plus pentru tineri - Cartier Tineri (PNRR)</t>
  </si>
  <si>
    <t>Dotarea cu mobilier ,materiale didactice si echipamente digitale a unitatilor de invatamant preuniversitar si a unitatilor conexe din mun.Calarasi (PNRR)</t>
  </si>
  <si>
    <t>Renovarea energetica moderata a cladirilor pblicee – Autoritati locale  Liceul Mihai Eminescu Calarasi (PNRR)</t>
  </si>
  <si>
    <t>Modernizarea si dotarea Centrului de zi pentru persoane adulte cu dizabilitati Municipiul Calarasi (PNRR)</t>
  </si>
  <si>
    <t>Modernizare iluminat public din municipiul Calarasi (AFM)</t>
  </si>
  <si>
    <t>Infiintare si colectare centru  de colectare prin aport voluntar (CAV) in municipiul Calarasi (PNRR)</t>
  </si>
  <si>
    <t>Sistem de management inteligent al informatiilor privind transportul public si smart parching (PNRR)</t>
  </si>
  <si>
    <t>Renovare energetica moderata a cladirilor publice , autoritati locale, Liceul Tehnologic transporturi AUTO Calarasi(internat si cantina) - PNRR</t>
  </si>
  <si>
    <t>Cresterea performantei energetice a cladirilor publice''  bloc J22  (AFM)</t>
  </si>
  <si>
    <t>Cresterea performantei energetice a cladirilor publice''  bloc J27 (AFM)</t>
  </si>
  <si>
    <t>Amplasare statii de reincare pentru vehicule electrice in municipiul Calarasi (AFM)</t>
  </si>
  <si>
    <t>Plateste pentru cat arunci-dotare cu insule ecologice in mun.Calarasi- (PNRR)</t>
  </si>
  <si>
    <t>Renovare energetica moderata a cladirilor rezidentiale multifamiliale -bloc J9 si J28 (PNRR)</t>
  </si>
  <si>
    <t>Servicii de consultanta pentru realizarea Strategiei integrata de dezvoltare a turismului in municipiul Calarasi pentru perioada 2023-2030</t>
  </si>
  <si>
    <t>cheltuieli de capital -investitii finantate prin PNRR</t>
  </si>
  <si>
    <t xml:space="preserve">70. 03.30/61 </t>
  </si>
  <si>
    <t>Servicii asistenta si proiectare (elaborare documentatie tehnica, avize, expertize tehnice, etc.) pentru proiecte in pregatire finantabile din fonduri europene nerambursabile inclusiv PNRR, programe nationale</t>
  </si>
  <si>
    <t>Servicii consultanta pentru proiecte in pregatire finantabile din fonduri europene nerambursabile inclusiv PNRR, programe nationale</t>
  </si>
  <si>
    <t>Servicii consultanta si elaborare documentatie tehnica, avize, expertize tehnice, etc. pentru proiecte in implementare finantate din fonduri europene nerambursabile inclusiv PNRR, programe nationale (neincluse in bugetul proiectului)</t>
  </si>
  <si>
    <t>Proiect Buget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</si>
</sst>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2" fillId="0" borderId="0" xfId="0" applyFont="1" applyFill="1"/>
    <xf numFmtId="0" fontId="4" fillId="0" borderId="0" xfId="0" applyFont="1"/>
    <xf numFmtId="0" fontId="7" fillId="0" borderId="0" xfId="0" applyFont="1"/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/>
    <xf numFmtId="9" fontId="2" fillId="0" borderId="0" xfId="0" applyNumberFormat="1" applyFont="1"/>
    <xf numFmtId="10" fontId="2" fillId="0" borderId="0" xfId="0" applyNumberFormat="1" applyFont="1"/>
    <xf numFmtId="17" fontId="2" fillId="0" borderId="0" xfId="0" applyNumberFormat="1" applyFont="1"/>
    <xf numFmtId="0" fontId="6" fillId="0" borderId="0" xfId="0" applyFont="1" applyAlignment="1">
      <alignment horizontal="right"/>
    </xf>
    <xf numFmtId="3" fontId="1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9" fillId="0" borderId="0" xfId="0" applyFont="1"/>
    <xf numFmtId="3" fontId="6" fillId="0" borderId="0" xfId="0" applyNumberFormat="1" applyFont="1" applyBorder="1"/>
    <xf numFmtId="3" fontId="6" fillId="0" borderId="0" xfId="0" applyNumberFormat="1" applyFont="1"/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9" fillId="0" borderId="1" xfId="0" applyFont="1" applyBorder="1"/>
    <xf numFmtId="3" fontId="9" fillId="0" borderId="1" xfId="0" applyNumberFormat="1" applyFont="1" applyBorder="1" applyAlignment="1">
      <alignment horizontal="right"/>
    </xf>
    <xf numFmtId="3" fontId="9" fillId="0" borderId="1" xfId="0" applyNumberFormat="1" applyFont="1" applyBorder="1"/>
    <xf numFmtId="0" fontId="9" fillId="0" borderId="1" xfId="0" applyFont="1" applyBorder="1" applyAlignment="1">
      <alignment horizontal="right"/>
    </xf>
    <xf numFmtId="3" fontId="9" fillId="0" borderId="4" xfId="0" applyNumberFormat="1" applyFont="1" applyBorder="1"/>
    <xf numFmtId="0" fontId="9" fillId="0" borderId="4" xfId="0" applyFont="1" applyBorder="1"/>
    <xf numFmtId="0" fontId="9" fillId="0" borderId="3" xfId="0" applyFont="1" applyBorder="1"/>
    <xf numFmtId="0" fontId="9" fillId="0" borderId="3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3" fontId="8" fillId="0" borderId="1" xfId="0" applyNumberFormat="1" applyFont="1" applyBorder="1"/>
    <xf numFmtId="0" fontId="8" fillId="0" borderId="4" xfId="0" applyFont="1" applyBorder="1"/>
    <xf numFmtId="3" fontId="9" fillId="0" borderId="5" xfId="0" applyNumberFormat="1" applyFont="1" applyBorder="1"/>
    <xf numFmtId="0" fontId="8" fillId="0" borderId="3" xfId="0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right"/>
    </xf>
    <xf numFmtId="3" fontId="9" fillId="0" borderId="1" xfId="0" applyNumberFormat="1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3" fontId="8" fillId="0" borderId="1" xfId="0" applyNumberFormat="1" applyFont="1" applyFill="1" applyBorder="1"/>
    <xf numFmtId="0" fontId="8" fillId="0" borderId="4" xfId="0" applyFont="1" applyFill="1" applyBorder="1"/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3" fontId="8" fillId="0" borderId="5" xfId="0" applyNumberFormat="1" applyFont="1" applyBorder="1"/>
    <xf numFmtId="0" fontId="8" fillId="0" borderId="5" xfId="0" applyFont="1" applyBorder="1"/>
    <xf numFmtId="0" fontId="8" fillId="0" borderId="6" xfId="0" applyFont="1" applyBorder="1"/>
    <xf numFmtId="0" fontId="9" fillId="0" borderId="2" xfId="0" applyFont="1" applyBorder="1"/>
    <xf numFmtId="0" fontId="11" fillId="0" borderId="1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right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3" fontId="8" fillId="0" borderId="4" xfId="0" applyNumberFormat="1" applyFont="1" applyBorder="1"/>
    <xf numFmtId="0" fontId="9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8" fillId="0" borderId="4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/>
    </xf>
    <xf numFmtId="3" fontId="8" fillId="0" borderId="2" xfId="0" applyNumberFormat="1" applyFont="1" applyBorder="1"/>
    <xf numFmtId="0" fontId="8" fillId="0" borderId="2" xfId="0" applyFont="1" applyBorder="1"/>
    <xf numFmtId="0" fontId="8" fillId="0" borderId="10" xfId="0" applyFont="1" applyBorder="1"/>
    <xf numFmtId="3" fontId="8" fillId="0" borderId="3" xfId="0" applyNumberFormat="1" applyFont="1" applyBorder="1"/>
    <xf numFmtId="0" fontId="8" fillId="0" borderId="8" xfId="0" applyFont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3" fontId="9" fillId="0" borderId="5" xfId="0" applyNumberFormat="1" applyFont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0" fontId="9" fillId="0" borderId="9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3" fontId="9" fillId="0" borderId="2" xfId="0" applyNumberFormat="1" applyFont="1" applyBorder="1"/>
    <xf numFmtId="0" fontId="8" fillId="0" borderId="2" xfId="0" applyFont="1" applyBorder="1" applyAlignment="1">
      <alignment horizontal="left" wrapText="1"/>
    </xf>
    <xf numFmtId="3" fontId="9" fillId="0" borderId="3" xfId="0" applyNumberFormat="1" applyFont="1" applyBorder="1"/>
    <xf numFmtId="3" fontId="9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9" fillId="0" borderId="12" xfId="0" applyFont="1" applyBorder="1" applyAlignment="1">
      <alignment horizontal="center"/>
    </xf>
    <xf numFmtId="3" fontId="8" fillId="0" borderId="3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8" fillId="0" borderId="1" xfId="0" applyNumberFormat="1" applyFont="1" applyBorder="1" applyAlignment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" fontId="8" fillId="0" borderId="8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3" fontId="8" fillId="0" borderId="9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0" fontId="8" fillId="0" borderId="11" xfId="0" applyFont="1" applyBorder="1"/>
    <xf numFmtId="0" fontId="8" fillId="0" borderId="1" xfId="0" applyFont="1" applyBorder="1" applyAlignment="1">
      <alignment horizontal="left"/>
    </xf>
    <xf numFmtId="0" fontId="8" fillId="0" borderId="0" xfId="0" applyFont="1"/>
    <xf numFmtId="3" fontId="9" fillId="0" borderId="0" xfId="0" applyNumberFormat="1" applyFont="1"/>
    <xf numFmtId="0" fontId="9" fillId="0" borderId="9" xfId="0" applyFont="1" applyBorder="1" applyAlignment="1">
      <alignment horizontal="center"/>
    </xf>
    <xf numFmtId="3" fontId="9" fillId="0" borderId="14" xfId="0" applyNumberFormat="1" applyFont="1" applyBorder="1"/>
    <xf numFmtId="0" fontId="9" fillId="0" borderId="2" xfId="0" applyFont="1" applyBorder="1" applyAlignment="1">
      <alignment horizontal="center"/>
    </xf>
    <xf numFmtId="3" fontId="9" fillId="0" borderId="6" xfId="0" applyNumberFormat="1" applyFont="1" applyBorder="1"/>
    <xf numFmtId="0" fontId="9" fillId="0" borderId="7" xfId="0" applyFont="1" applyBorder="1"/>
    <xf numFmtId="0" fontId="12" fillId="0" borderId="1" xfId="0" applyFont="1" applyBorder="1"/>
    <xf numFmtId="14" fontId="8" fillId="0" borderId="1" xfId="0" applyNumberFormat="1" applyFont="1" applyBorder="1" applyAlignment="1">
      <alignment horizontal="center" wrapText="1"/>
    </xf>
    <xf numFmtId="3" fontId="8" fillId="0" borderId="4" xfId="0" applyNumberFormat="1" applyFont="1" applyBorder="1" applyAlignment="1"/>
    <xf numFmtId="3" fontId="8" fillId="0" borderId="5" xfId="0" applyNumberFormat="1" applyFont="1" applyBorder="1" applyAlignment="1"/>
    <xf numFmtId="14" fontId="8" fillId="0" borderId="2" xfId="0" applyNumberFormat="1" applyFont="1" applyBorder="1" applyAlignment="1">
      <alignment horizontal="center" wrapText="1"/>
    </xf>
    <xf numFmtId="0" fontId="5" fillId="0" borderId="3" xfId="0" applyFont="1" applyFill="1" applyBorder="1" applyAlignment="1">
      <alignment wrapText="1"/>
    </xf>
    <xf numFmtId="3" fontId="8" fillId="0" borderId="6" xfId="0" applyNumberFormat="1" applyFont="1" applyBorder="1" applyAlignment="1">
      <alignment horizontal="right"/>
    </xf>
    <xf numFmtId="0" fontId="9" fillId="0" borderId="5" xfId="0" applyFont="1" applyBorder="1"/>
    <xf numFmtId="0" fontId="9" fillId="0" borderId="6" xfId="0" applyFont="1" applyBorder="1"/>
    <xf numFmtId="0" fontId="8" fillId="0" borderId="15" xfId="0" applyFont="1" applyBorder="1" applyAlignment="1">
      <alignment vertical="center" wrapText="1"/>
    </xf>
    <xf numFmtId="3" fontId="8" fillId="0" borderId="1" xfId="0" applyNumberFormat="1" applyFont="1" applyBorder="1" applyAlignment="1">
      <alignment wrapText="1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4"/>
  <sheetViews>
    <sheetView tabSelected="1" view="pageLayout" zoomScaleNormal="100" workbookViewId="0">
      <selection activeCell="D1" sqref="D1:J1"/>
    </sheetView>
  </sheetViews>
  <sheetFormatPr defaultRowHeight="15" x14ac:dyDescent="0.2"/>
  <cols>
    <col min="1" max="1" width="76.42578125" style="3" customWidth="1"/>
    <col min="2" max="2" width="14.140625" style="3" customWidth="1"/>
    <col min="3" max="3" width="14.85546875" style="2" customWidth="1"/>
    <col min="4" max="4" width="9.7109375" style="2" customWidth="1"/>
    <col min="5" max="5" width="9.28515625" style="2" customWidth="1"/>
    <col min="6" max="6" width="10" style="2" customWidth="1"/>
    <col min="7" max="8" width="9.140625" style="2"/>
    <col min="9" max="9" width="10.140625" style="2" bestFit="1" customWidth="1"/>
    <col min="10" max="10" width="9.85546875" style="2" customWidth="1"/>
    <col min="11" max="11" width="11.85546875" style="2" customWidth="1"/>
    <col min="12" max="12" width="10.42578125" style="2" customWidth="1"/>
    <col min="13" max="13" width="11.7109375" style="2" customWidth="1"/>
    <col min="14" max="14" width="9.140625" style="2"/>
    <col min="15" max="15" width="9.5703125" style="2" bestFit="1" customWidth="1"/>
    <col min="16" max="16" width="9.140625" style="2"/>
    <col min="17" max="17" width="12.140625" style="2" bestFit="1" customWidth="1"/>
    <col min="18" max="16384" width="9.140625" style="2"/>
  </cols>
  <sheetData>
    <row r="1" spans="1:18" ht="15.75" x14ac:dyDescent="0.25">
      <c r="A1" s="1"/>
      <c r="B1" s="6"/>
      <c r="C1" s="102"/>
      <c r="D1" s="102"/>
      <c r="E1" s="102"/>
      <c r="F1" s="102"/>
      <c r="G1" s="102"/>
      <c r="H1" s="102"/>
      <c r="I1" s="102"/>
      <c r="J1" s="102"/>
    </row>
    <row r="2" spans="1:18" ht="15.75" x14ac:dyDescent="0.25">
      <c r="A2" s="124"/>
      <c r="B2" s="125"/>
      <c r="C2" s="125"/>
      <c r="D2" s="4"/>
      <c r="E2" s="4"/>
      <c r="F2" s="14"/>
      <c r="G2" s="14"/>
      <c r="H2" s="17"/>
      <c r="I2" s="7"/>
      <c r="J2" s="7"/>
    </row>
    <row r="3" spans="1:18" ht="15.75" customHeight="1" x14ac:dyDescent="0.2">
      <c r="A3" s="125" t="s">
        <v>374</v>
      </c>
      <c r="B3" s="125"/>
      <c r="C3" s="125"/>
      <c r="D3" s="125"/>
      <c r="E3" s="125"/>
      <c r="F3" s="125"/>
      <c r="G3" s="125"/>
      <c r="H3" s="125"/>
      <c r="I3" s="125"/>
      <c r="J3" s="125"/>
      <c r="K3" s="4"/>
      <c r="L3" s="4"/>
      <c r="M3" s="4"/>
      <c r="N3" s="4"/>
      <c r="O3" s="4"/>
      <c r="P3" s="4"/>
      <c r="Q3" s="4"/>
      <c r="R3" s="4"/>
    </row>
    <row r="4" spans="1:18" ht="15.75" x14ac:dyDescent="0.25">
      <c r="A4" s="126"/>
      <c r="B4" s="126"/>
      <c r="C4" s="8"/>
      <c r="D4" s="8"/>
      <c r="E4" s="8"/>
      <c r="F4" s="8"/>
      <c r="G4" s="8"/>
      <c r="H4" s="7"/>
      <c r="I4" s="7"/>
      <c r="J4" s="13" t="s">
        <v>287</v>
      </c>
    </row>
    <row r="5" spans="1:18" ht="15.75" x14ac:dyDescent="0.25">
      <c r="A5" s="105" t="s">
        <v>55</v>
      </c>
      <c r="B5" s="105" t="s">
        <v>54</v>
      </c>
      <c r="C5" s="105" t="s">
        <v>429</v>
      </c>
      <c r="D5" s="127" t="s">
        <v>375</v>
      </c>
      <c r="E5" s="128"/>
      <c r="F5" s="128"/>
      <c r="G5" s="129"/>
      <c r="H5" s="32"/>
      <c r="I5" s="106" t="s">
        <v>286</v>
      </c>
      <c r="J5" s="39"/>
      <c r="K5" s="14"/>
      <c r="N5" s="4"/>
    </row>
    <row r="6" spans="1:18" ht="15.75" x14ac:dyDescent="0.25">
      <c r="A6" s="40"/>
      <c r="B6" s="34"/>
      <c r="C6" s="64">
        <v>2024</v>
      </c>
      <c r="D6" s="107" t="s">
        <v>283</v>
      </c>
      <c r="E6" s="107" t="s">
        <v>284</v>
      </c>
      <c r="F6" s="107" t="s">
        <v>260</v>
      </c>
      <c r="G6" s="107" t="s">
        <v>285</v>
      </c>
      <c r="H6" s="30">
        <v>2025</v>
      </c>
      <c r="I6" s="30">
        <v>2026</v>
      </c>
      <c r="J6" s="28">
        <v>2027</v>
      </c>
      <c r="K6" s="14"/>
      <c r="L6" s="14"/>
      <c r="M6" s="14"/>
      <c r="N6" s="14"/>
      <c r="O6" s="14"/>
      <c r="P6" s="14"/>
    </row>
    <row r="7" spans="1:18" ht="15.75" x14ac:dyDescent="0.25">
      <c r="A7" s="108" t="s">
        <v>46</v>
      </c>
      <c r="B7" s="75" t="s">
        <v>47</v>
      </c>
      <c r="C7" s="30">
        <f>+C8+C16+C19+C21+C22+C23+C24+C25+C26</f>
        <v>208860</v>
      </c>
      <c r="D7" s="30">
        <f t="shared" ref="D7:J7" si="0">+D8+D16+D19+D21+D22+D23+D24+D25+D26</f>
        <v>70047</v>
      </c>
      <c r="E7" s="30">
        <f t="shared" si="0"/>
        <v>47997</v>
      </c>
      <c r="F7" s="30">
        <f t="shared" si="0"/>
        <v>44670</v>
      </c>
      <c r="G7" s="30">
        <f t="shared" si="0"/>
        <v>46146</v>
      </c>
      <c r="H7" s="30">
        <f t="shared" si="0"/>
        <v>205526</v>
      </c>
      <c r="I7" s="30">
        <f t="shared" si="0"/>
        <v>210375</v>
      </c>
      <c r="J7" s="30">
        <f t="shared" si="0"/>
        <v>214965</v>
      </c>
      <c r="K7" s="14"/>
      <c r="L7" s="14"/>
      <c r="M7" s="14"/>
      <c r="N7" s="14"/>
      <c r="O7" s="14"/>
      <c r="P7" s="14"/>
    </row>
    <row r="8" spans="1:18" ht="31.5" x14ac:dyDescent="0.25">
      <c r="A8" s="22" t="s">
        <v>48</v>
      </c>
      <c r="B8" s="109" t="s">
        <v>58</v>
      </c>
      <c r="C8" s="37">
        <f>+C9+C10+C11+C12+C13+C14+C15</f>
        <v>37870</v>
      </c>
      <c r="D8" s="37">
        <f t="shared" ref="D8:J8" si="1">+D9+D10+D11+D12+D13+D14+D15</f>
        <v>9142</v>
      </c>
      <c r="E8" s="37">
        <f t="shared" si="1"/>
        <v>11367</v>
      </c>
      <c r="F8" s="37">
        <f t="shared" si="1"/>
        <v>8765</v>
      </c>
      <c r="G8" s="37">
        <f t="shared" si="1"/>
        <v>8596</v>
      </c>
      <c r="H8" s="37">
        <f t="shared" si="1"/>
        <v>38050</v>
      </c>
      <c r="I8" s="37">
        <f t="shared" si="1"/>
        <v>38250</v>
      </c>
      <c r="J8" s="37">
        <f t="shared" si="1"/>
        <v>38505</v>
      </c>
      <c r="K8" s="14"/>
      <c r="O8" s="4"/>
    </row>
    <row r="9" spans="1:18" ht="47.25" x14ac:dyDescent="0.25">
      <c r="A9" s="22" t="s">
        <v>49</v>
      </c>
      <c r="B9" s="60"/>
      <c r="C9" s="37">
        <v>7643</v>
      </c>
      <c r="D9" s="37">
        <v>2000</v>
      </c>
      <c r="E9" s="37">
        <v>2500</v>
      </c>
      <c r="F9" s="37">
        <v>1643</v>
      </c>
      <c r="G9" s="63">
        <v>1500</v>
      </c>
      <c r="H9" s="37">
        <v>7778</v>
      </c>
      <c r="I9" s="37">
        <v>7949</v>
      </c>
      <c r="J9" s="37">
        <v>8168</v>
      </c>
      <c r="K9" s="14"/>
      <c r="M9" s="4"/>
      <c r="N9" s="4"/>
      <c r="O9" s="4"/>
      <c r="P9" s="4"/>
    </row>
    <row r="10" spans="1:18" ht="15.75" x14ac:dyDescent="0.25">
      <c r="A10" s="65" t="s">
        <v>182</v>
      </c>
      <c r="B10" s="60"/>
      <c r="C10" s="37">
        <v>35</v>
      </c>
      <c r="D10" s="37">
        <v>10</v>
      </c>
      <c r="E10" s="37">
        <v>10</v>
      </c>
      <c r="F10" s="37">
        <v>10</v>
      </c>
      <c r="G10" s="63">
        <v>5</v>
      </c>
      <c r="H10" s="37">
        <v>35</v>
      </c>
      <c r="I10" s="37">
        <v>35</v>
      </c>
      <c r="J10" s="37">
        <v>35</v>
      </c>
      <c r="K10" s="14"/>
    </row>
    <row r="11" spans="1:18" ht="15.75" x14ac:dyDescent="0.25">
      <c r="A11" s="65" t="s">
        <v>183</v>
      </c>
      <c r="B11" s="60"/>
      <c r="C11" s="37">
        <v>948</v>
      </c>
      <c r="D11" s="37">
        <v>237</v>
      </c>
      <c r="E11" s="37">
        <v>237</v>
      </c>
      <c r="F11" s="20">
        <v>237</v>
      </c>
      <c r="G11" s="38">
        <v>237</v>
      </c>
      <c r="H11" s="37">
        <v>993</v>
      </c>
      <c r="I11" s="37">
        <v>1022</v>
      </c>
      <c r="J11" s="37">
        <v>1058</v>
      </c>
      <c r="K11" s="14"/>
    </row>
    <row r="12" spans="1:18" ht="31.5" x14ac:dyDescent="0.25">
      <c r="A12" s="22" t="s">
        <v>50</v>
      </c>
      <c r="B12" s="60"/>
      <c r="C12" s="37">
        <v>27325</v>
      </c>
      <c r="D12" s="37">
        <v>6400</v>
      </c>
      <c r="E12" s="37">
        <v>8125</v>
      </c>
      <c r="F12" s="90">
        <v>6400</v>
      </c>
      <c r="G12" s="110">
        <v>6400</v>
      </c>
      <c r="H12" s="37">
        <v>27325</v>
      </c>
      <c r="I12" s="37">
        <v>27325</v>
      </c>
      <c r="J12" s="37">
        <v>27325</v>
      </c>
      <c r="K12" s="14"/>
    </row>
    <row r="13" spans="1:18" ht="31.5" x14ac:dyDescent="0.25">
      <c r="A13" s="65" t="s">
        <v>328</v>
      </c>
      <c r="B13" s="62"/>
      <c r="C13" s="37">
        <v>740</v>
      </c>
      <c r="D13" s="37">
        <v>185</v>
      </c>
      <c r="E13" s="37">
        <v>185</v>
      </c>
      <c r="F13" s="90">
        <v>185</v>
      </c>
      <c r="G13" s="110">
        <v>185</v>
      </c>
      <c r="H13" s="37">
        <v>740</v>
      </c>
      <c r="I13" s="37">
        <v>740</v>
      </c>
      <c r="J13" s="37">
        <v>740</v>
      </c>
      <c r="K13" s="14"/>
    </row>
    <row r="14" spans="1:18" ht="15.75" x14ac:dyDescent="0.25">
      <c r="A14" s="65" t="s">
        <v>388</v>
      </c>
      <c r="B14" s="62"/>
      <c r="C14" s="37">
        <v>180</v>
      </c>
      <c r="D14" s="37">
        <v>60</v>
      </c>
      <c r="E14" s="37">
        <v>60</v>
      </c>
      <c r="F14" s="90">
        <v>40</v>
      </c>
      <c r="G14" s="110">
        <v>20</v>
      </c>
      <c r="H14" s="37">
        <v>180</v>
      </c>
      <c r="I14" s="37">
        <v>180</v>
      </c>
      <c r="J14" s="37">
        <v>180</v>
      </c>
      <c r="K14" s="14"/>
    </row>
    <row r="15" spans="1:18" ht="15.75" x14ac:dyDescent="0.25">
      <c r="A15" s="22" t="s">
        <v>179</v>
      </c>
      <c r="B15" s="59"/>
      <c r="C15" s="37">
        <v>999</v>
      </c>
      <c r="D15" s="37">
        <v>250</v>
      </c>
      <c r="E15" s="37">
        <v>250</v>
      </c>
      <c r="F15" s="90">
        <v>250</v>
      </c>
      <c r="G15" s="110">
        <v>249</v>
      </c>
      <c r="H15" s="37">
        <v>999</v>
      </c>
      <c r="I15" s="37">
        <v>999</v>
      </c>
      <c r="J15" s="37">
        <v>999</v>
      </c>
      <c r="K15" s="14"/>
      <c r="L15" s="4"/>
      <c r="M15" s="4"/>
    </row>
    <row r="16" spans="1:18" ht="15.75" x14ac:dyDescent="0.25">
      <c r="A16" s="82" t="s">
        <v>158</v>
      </c>
      <c r="B16" s="59" t="s">
        <v>160</v>
      </c>
      <c r="C16" s="51">
        <f>+C17+C18</f>
        <v>1281</v>
      </c>
      <c r="D16" s="51">
        <f t="shared" ref="D16:G16" si="2">+D17+D18</f>
        <v>321</v>
      </c>
      <c r="E16" s="51">
        <f t="shared" si="2"/>
        <v>321</v>
      </c>
      <c r="F16" s="51">
        <f t="shared" si="2"/>
        <v>321</v>
      </c>
      <c r="G16" s="51">
        <f t="shared" si="2"/>
        <v>318</v>
      </c>
      <c r="H16" s="51">
        <v>1334</v>
      </c>
      <c r="I16" s="51">
        <v>1373</v>
      </c>
      <c r="J16" s="51">
        <v>1409</v>
      </c>
      <c r="K16" s="14"/>
    </row>
    <row r="17" spans="1:21" ht="15.75" x14ac:dyDescent="0.25">
      <c r="A17" s="22" t="s">
        <v>157</v>
      </c>
      <c r="B17" s="60"/>
      <c r="C17" s="51">
        <v>1213</v>
      </c>
      <c r="D17" s="51">
        <v>304</v>
      </c>
      <c r="E17" s="51">
        <v>304</v>
      </c>
      <c r="F17" s="111">
        <v>304</v>
      </c>
      <c r="G17" s="111">
        <v>301</v>
      </c>
      <c r="H17" s="37">
        <v>1264</v>
      </c>
      <c r="I17" s="37">
        <v>1302</v>
      </c>
      <c r="J17" s="37">
        <v>1336</v>
      </c>
      <c r="K17" s="14"/>
    </row>
    <row r="18" spans="1:21" ht="15.75" x14ac:dyDescent="0.25">
      <c r="A18" s="65" t="s">
        <v>159</v>
      </c>
      <c r="B18" s="60"/>
      <c r="C18" s="51">
        <v>68</v>
      </c>
      <c r="D18" s="51">
        <v>17</v>
      </c>
      <c r="E18" s="51">
        <v>17</v>
      </c>
      <c r="F18" s="111">
        <v>17</v>
      </c>
      <c r="G18" s="111">
        <v>17</v>
      </c>
      <c r="H18" s="37">
        <v>70</v>
      </c>
      <c r="I18" s="37">
        <v>71</v>
      </c>
      <c r="J18" s="37">
        <v>73</v>
      </c>
      <c r="K18" s="14"/>
      <c r="M18" s="4"/>
    </row>
    <row r="19" spans="1:21" ht="15.75" x14ac:dyDescent="0.25">
      <c r="A19" s="22" t="s">
        <v>329</v>
      </c>
      <c r="B19" s="112" t="s">
        <v>59</v>
      </c>
      <c r="C19" s="51">
        <v>5000</v>
      </c>
      <c r="D19" s="51">
        <v>5000</v>
      </c>
      <c r="E19" s="51">
        <v>0</v>
      </c>
      <c r="F19" s="111">
        <f t="shared" ref="F19:G19" si="3">F20</f>
        <v>0</v>
      </c>
      <c r="G19" s="111">
        <f t="shared" si="3"/>
        <v>0</v>
      </c>
      <c r="H19" s="37">
        <v>1558</v>
      </c>
      <c r="I19" s="37">
        <v>1580</v>
      </c>
      <c r="J19" s="37">
        <v>1601</v>
      </c>
      <c r="K19" s="14"/>
      <c r="L19" s="4"/>
    </row>
    <row r="20" spans="1:21" ht="15.75" x14ac:dyDescent="0.25">
      <c r="A20" s="65" t="s">
        <v>330</v>
      </c>
      <c r="B20" s="112"/>
      <c r="C20" s="51">
        <v>0</v>
      </c>
      <c r="D20" s="37">
        <v>0</v>
      </c>
      <c r="E20" s="37">
        <v>0</v>
      </c>
      <c r="F20" s="90">
        <v>0</v>
      </c>
      <c r="G20" s="110">
        <v>0</v>
      </c>
      <c r="H20" s="37">
        <v>0</v>
      </c>
      <c r="I20" s="37">
        <v>0</v>
      </c>
      <c r="J20" s="37">
        <v>0</v>
      </c>
      <c r="K20" s="14"/>
      <c r="L20" s="4"/>
    </row>
    <row r="21" spans="1:21" ht="15.75" x14ac:dyDescent="0.25">
      <c r="A21" s="22" t="s">
        <v>151</v>
      </c>
      <c r="B21" s="60" t="s">
        <v>60</v>
      </c>
      <c r="C21" s="37">
        <v>95088</v>
      </c>
      <c r="D21" s="37">
        <v>25000</v>
      </c>
      <c r="E21" s="37">
        <v>20000</v>
      </c>
      <c r="F21" s="90">
        <v>20088</v>
      </c>
      <c r="G21" s="110">
        <v>30000</v>
      </c>
      <c r="H21" s="37">
        <v>99082</v>
      </c>
      <c r="I21" s="37">
        <v>103640</v>
      </c>
      <c r="J21" s="37">
        <v>107889</v>
      </c>
      <c r="K21" s="14"/>
    </row>
    <row r="22" spans="1:21" ht="15.75" x14ac:dyDescent="0.25">
      <c r="A22" s="22" t="s">
        <v>240</v>
      </c>
      <c r="B22" s="60" t="s">
        <v>237</v>
      </c>
      <c r="C22" s="37">
        <v>0</v>
      </c>
      <c r="D22" s="37">
        <v>0</v>
      </c>
      <c r="E22" s="37">
        <v>0</v>
      </c>
      <c r="F22" s="90">
        <v>0</v>
      </c>
      <c r="G22" s="110">
        <v>0</v>
      </c>
      <c r="H22" s="20">
        <v>502</v>
      </c>
      <c r="I22" s="20">
        <v>532</v>
      </c>
      <c r="J22" s="20">
        <v>561</v>
      </c>
      <c r="K22" s="14"/>
    </row>
    <row r="23" spans="1:21" ht="18" customHeight="1" x14ac:dyDescent="0.25">
      <c r="A23" s="22" t="s">
        <v>239</v>
      </c>
      <c r="B23" s="60" t="s">
        <v>226</v>
      </c>
      <c r="C23" s="37">
        <v>0</v>
      </c>
      <c r="D23" s="37">
        <v>0</v>
      </c>
      <c r="E23" s="37">
        <v>0</v>
      </c>
      <c r="F23" s="90">
        <v>0</v>
      </c>
      <c r="G23" s="110">
        <v>0</v>
      </c>
      <c r="H23" s="20">
        <v>0</v>
      </c>
      <c r="I23" s="20">
        <v>0</v>
      </c>
      <c r="J23" s="20">
        <v>0</v>
      </c>
      <c r="K23" s="14"/>
      <c r="M23" s="4"/>
      <c r="N23" s="4"/>
      <c r="O23" s="4"/>
      <c r="P23" s="4"/>
      <c r="Q23" s="4"/>
      <c r="R23" s="4"/>
    </row>
    <row r="24" spans="1:21" ht="15.75" x14ac:dyDescent="0.25">
      <c r="A24" s="22" t="s">
        <v>194</v>
      </c>
      <c r="B24" s="60" t="s">
        <v>195</v>
      </c>
      <c r="C24" s="37">
        <v>1926</v>
      </c>
      <c r="D24" s="37">
        <v>485</v>
      </c>
      <c r="E24" s="37">
        <v>485</v>
      </c>
      <c r="F24" s="90">
        <v>485</v>
      </c>
      <c r="G24" s="90">
        <v>471</v>
      </c>
      <c r="H24" s="20">
        <v>2000</v>
      </c>
      <c r="I24" s="20">
        <v>2000</v>
      </c>
      <c r="J24" s="20">
        <v>2000</v>
      </c>
      <c r="K24" s="14"/>
    </row>
    <row r="25" spans="1:21" ht="15.75" x14ac:dyDescent="0.25">
      <c r="A25" s="22" t="s">
        <v>311</v>
      </c>
      <c r="B25" s="60" t="s">
        <v>213</v>
      </c>
      <c r="C25" s="37">
        <v>62430</v>
      </c>
      <c r="D25" s="37">
        <v>24834</v>
      </c>
      <c r="E25" s="37">
        <v>15824</v>
      </c>
      <c r="F25" s="90">
        <v>15011</v>
      </c>
      <c r="G25" s="110">
        <v>6761</v>
      </c>
      <c r="H25" s="37">
        <v>63000</v>
      </c>
      <c r="I25" s="37">
        <v>63000</v>
      </c>
      <c r="J25" s="37">
        <v>63000</v>
      </c>
      <c r="K25" s="14"/>
      <c r="L25" s="4"/>
    </row>
    <row r="26" spans="1:21" ht="15.75" x14ac:dyDescent="0.25">
      <c r="A26" s="22" t="s">
        <v>352</v>
      </c>
      <c r="B26" s="60"/>
      <c r="C26" s="37">
        <v>5265</v>
      </c>
      <c r="D26" s="37">
        <v>5265</v>
      </c>
      <c r="E26" s="37">
        <v>0</v>
      </c>
      <c r="F26" s="90">
        <v>0</v>
      </c>
      <c r="G26" s="110">
        <v>0</v>
      </c>
      <c r="H26" s="37">
        <v>0</v>
      </c>
      <c r="I26" s="37">
        <v>0</v>
      </c>
      <c r="J26" s="37">
        <v>0</v>
      </c>
      <c r="K26" s="14"/>
    </row>
    <row r="27" spans="1:21" ht="15.75" x14ac:dyDescent="0.25">
      <c r="A27" s="28" t="s">
        <v>1</v>
      </c>
      <c r="B27" s="20"/>
      <c r="C27" s="29">
        <f t="shared" ref="C27:J27" si="4">+C28+C33+C42+C44+C55+C167+C174+C233+C282+C373+C400</f>
        <v>208860</v>
      </c>
      <c r="D27" s="29">
        <v>70047</v>
      </c>
      <c r="E27" s="29">
        <v>47997</v>
      </c>
      <c r="F27" s="29">
        <v>44670</v>
      </c>
      <c r="G27" s="29">
        <v>46146</v>
      </c>
      <c r="H27" s="29">
        <v>205526</v>
      </c>
      <c r="I27" s="29">
        <v>210375</v>
      </c>
      <c r="J27" s="29">
        <v>214965</v>
      </c>
      <c r="K27" s="14"/>
      <c r="L27" s="18"/>
      <c r="M27" s="4"/>
      <c r="N27" s="4"/>
      <c r="O27" s="4"/>
      <c r="P27" s="4"/>
      <c r="Q27" s="4"/>
      <c r="R27" s="4"/>
      <c r="S27" s="4"/>
      <c r="T27" s="4"/>
      <c r="U27" s="4"/>
    </row>
    <row r="28" spans="1:21" ht="15.75" x14ac:dyDescent="0.25">
      <c r="A28" s="28" t="s">
        <v>3</v>
      </c>
      <c r="B28" s="21" t="s">
        <v>135</v>
      </c>
      <c r="C28" s="30">
        <f>+C29+C30+C31+C32</f>
        <v>24220</v>
      </c>
      <c r="D28" s="30">
        <f t="shared" ref="D28:G28" si="5">+D29+D30+D31+D32</f>
        <v>6030</v>
      </c>
      <c r="E28" s="30">
        <f t="shared" si="5"/>
        <v>6330</v>
      </c>
      <c r="F28" s="30">
        <f t="shared" si="5"/>
        <v>6030</v>
      </c>
      <c r="G28" s="30">
        <f t="shared" si="5"/>
        <v>5830</v>
      </c>
      <c r="H28" s="30">
        <f t="shared" ref="H28" si="6">+H29+H30+H31+H32</f>
        <v>24020</v>
      </c>
      <c r="I28" s="30">
        <f>+I29+I30+I31+I32</f>
        <v>24120</v>
      </c>
      <c r="J28" s="30">
        <f t="shared" ref="J28" si="7">+J29+J30+J31+J32</f>
        <v>24220</v>
      </c>
      <c r="K28" s="14"/>
      <c r="L28" s="18"/>
      <c r="M28" s="16"/>
      <c r="N28" s="16"/>
      <c r="O28" s="16"/>
      <c r="P28" s="16"/>
      <c r="Q28" s="16"/>
      <c r="U28" s="4"/>
    </row>
    <row r="29" spans="1:21" ht="15.75" x14ac:dyDescent="0.25">
      <c r="A29" s="28" t="s">
        <v>2</v>
      </c>
      <c r="B29" s="31" t="s">
        <v>61</v>
      </c>
      <c r="C29" s="37">
        <v>21000</v>
      </c>
      <c r="D29" s="37">
        <v>5100</v>
      </c>
      <c r="E29" s="37">
        <v>5500</v>
      </c>
      <c r="F29" s="20">
        <v>5200</v>
      </c>
      <c r="G29" s="63">
        <v>5200</v>
      </c>
      <c r="H29" s="20">
        <v>21000</v>
      </c>
      <c r="I29" s="20">
        <v>21000</v>
      </c>
      <c r="J29" s="20">
        <v>21000</v>
      </c>
      <c r="K29" s="14"/>
      <c r="L29" s="18"/>
      <c r="Q29" s="4"/>
      <c r="R29" s="4"/>
      <c r="T29" s="4"/>
      <c r="U29" s="4"/>
    </row>
    <row r="30" spans="1:21" ht="15.75" x14ac:dyDescent="0.25">
      <c r="A30" s="28" t="s">
        <v>4</v>
      </c>
      <c r="B30" s="31" t="s">
        <v>62</v>
      </c>
      <c r="C30" s="37">
        <f t="shared" ref="C30:C32" si="8">+D30+E30+F30+G30</f>
        <v>3000</v>
      </c>
      <c r="D30" s="37">
        <v>800</v>
      </c>
      <c r="E30" s="37">
        <v>800</v>
      </c>
      <c r="F30" s="37">
        <v>800</v>
      </c>
      <c r="G30" s="38">
        <v>600</v>
      </c>
      <c r="H30" s="20">
        <v>2800</v>
      </c>
      <c r="I30" s="20">
        <v>2900</v>
      </c>
      <c r="J30" s="20">
        <v>3000</v>
      </c>
      <c r="K30" s="14"/>
      <c r="L30" s="18"/>
      <c r="P30" s="4"/>
      <c r="Q30" s="16"/>
    </row>
    <row r="31" spans="1:21" ht="15.75" x14ac:dyDescent="0.25">
      <c r="A31" s="40" t="s">
        <v>205</v>
      </c>
      <c r="B31" s="56" t="s">
        <v>201</v>
      </c>
      <c r="C31" s="37">
        <f t="shared" si="8"/>
        <v>120</v>
      </c>
      <c r="D31" s="37">
        <v>30</v>
      </c>
      <c r="E31" s="37">
        <v>30</v>
      </c>
      <c r="F31" s="20">
        <v>30</v>
      </c>
      <c r="G31" s="38">
        <v>30</v>
      </c>
      <c r="H31" s="20">
        <v>120</v>
      </c>
      <c r="I31" s="20">
        <v>120</v>
      </c>
      <c r="J31" s="20">
        <v>120</v>
      </c>
      <c r="K31" s="14"/>
      <c r="L31" s="18"/>
      <c r="N31" s="15"/>
    </row>
    <row r="32" spans="1:21" ht="15.75" x14ac:dyDescent="0.25">
      <c r="A32" s="40" t="s">
        <v>189</v>
      </c>
      <c r="B32" s="36" t="s">
        <v>225</v>
      </c>
      <c r="C32" s="37">
        <f t="shared" si="8"/>
        <v>100</v>
      </c>
      <c r="D32" s="37">
        <v>100</v>
      </c>
      <c r="E32" s="37">
        <v>0</v>
      </c>
      <c r="F32" s="20">
        <v>0</v>
      </c>
      <c r="G32" s="38">
        <v>0</v>
      </c>
      <c r="H32" s="20">
        <v>100</v>
      </c>
      <c r="I32" s="20">
        <v>100</v>
      </c>
      <c r="J32" s="20">
        <v>100</v>
      </c>
      <c r="K32" s="14"/>
      <c r="L32" s="18"/>
      <c r="O32" s="4"/>
      <c r="Q32" s="4"/>
    </row>
    <row r="33" spans="1:23" ht="15.75" x14ac:dyDescent="0.25">
      <c r="A33" s="28" t="s">
        <v>6</v>
      </c>
      <c r="B33" s="31" t="s">
        <v>63</v>
      </c>
      <c r="C33" s="30">
        <f>+C34+C35+C36+C37</f>
        <v>4550</v>
      </c>
      <c r="D33" s="30">
        <f t="shared" ref="D33:J33" si="9">+D34+D35+D36+D37</f>
        <v>690</v>
      </c>
      <c r="E33" s="30">
        <f t="shared" si="9"/>
        <v>690</v>
      </c>
      <c r="F33" s="30">
        <f t="shared" si="9"/>
        <v>595</v>
      </c>
      <c r="G33" s="30">
        <f t="shared" si="9"/>
        <v>2575</v>
      </c>
      <c r="H33" s="30">
        <f t="shared" si="9"/>
        <v>2450</v>
      </c>
      <c r="I33" s="30">
        <f t="shared" si="9"/>
        <v>2450</v>
      </c>
      <c r="J33" s="30">
        <f t="shared" si="9"/>
        <v>2450</v>
      </c>
      <c r="K33" s="14"/>
      <c r="L33" s="18"/>
      <c r="O33" s="4"/>
      <c r="P33" s="4"/>
      <c r="Q33" s="4"/>
      <c r="S33" s="4"/>
      <c r="T33" s="4"/>
      <c r="U33" s="4"/>
      <c r="V33" s="4"/>
      <c r="W33" s="4"/>
    </row>
    <row r="34" spans="1:23" ht="15.75" x14ac:dyDescent="0.25">
      <c r="A34" s="28" t="s">
        <v>2</v>
      </c>
      <c r="B34" s="31" t="s">
        <v>64</v>
      </c>
      <c r="C34" s="30">
        <f>C39</f>
        <v>2200</v>
      </c>
      <c r="D34" s="30">
        <f t="shared" ref="D34:G34" si="10">D39</f>
        <v>550</v>
      </c>
      <c r="E34" s="30">
        <f t="shared" si="10"/>
        <v>550</v>
      </c>
      <c r="F34" s="30">
        <f t="shared" si="10"/>
        <v>550</v>
      </c>
      <c r="G34" s="30">
        <f t="shared" si="10"/>
        <v>550</v>
      </c>
      <c r="H34" s="30">
        <v>2200</v>
      </c>
      <c r="I34" s="30">
        <v>2200</v>
      </c>
      <c r="J34" s="30">
        <v>2200</v>
      </c>
      <c r="K34" s="14"/>
      <c r="L34" s="18"/>
      <c r="P34" s="4"/>
    </row>
    <row r="35" spans="1:23" ht="14.25" customHeight="1" x14ac:dyDescent="0.25">
      <c r="A35" s="28" t="s">
        <v>4</v>
      </c>
      <c r="B35" s="31" t="s">
        <v>65</v>
      </c>
      <c r="C35" s="30">
        <f>+C40+C41</f>
        <v>150</v>
      </c>
      <c r="D35" s="30">
        <f t="shared" ref="D35:J35" si="11">+D40+D41</f>
        <v>40</v>
      </c>
      <c r="E35" s="30">
        <f t="shared" si="11"/>
        <v>40</v>
      </c>
      <c r="F35" s="30">
        <f t="shared" si="11"/>
        <v>45</v>
      </c>
      <c r="G35" s="30">
        <f t="shared" si="11"/>
        <v>25</v>
      </c>
      <c r="H35" s="30">
        <f t="shared" si="11"/>
        <v>150</v>
      </c>
      <c r="I35" s="30">
        <f t="shared" si="11"/>
        <v>150</v>
      </c>
      <c r="J35" s="30">
        <f t="shared" si="11"/>
        <v>150</v>
      </c>
      <c r="K35" s="14"/>
      <c r="L35" s="18"/>
      <c r="Q35" s="4"/>
    </row>
    <row r="36" spans="1:23" ht="15.75" x14ac:dyDescent="0.25">
      <c r="A36" s="28" t="s">
        <v>376</v>
      </c>
      <c r="B36" s="31"/>
      <c r="C36" s="30">
        <v>200</v>
      </c>
      <c r="D36" s="30">
        <v>100</v>
      </c>
      <c r="E36" s="30">
        <v>100</v>
      </c>
      <c r="F36" s="30">
        <v>0</v>
      </c>
      <c r="G36" s="30">
        <v>0</v>
      </c>
      <c r="H36" s="30">
        <v>100</v>
      </c>
      <c r="I36" s="30">
        <v>100</v>
      </c>
      <c r="J36" s="30">
        <v>100</v>
      </c>
      <c r="K36" s="14"/>
      <c r="L36" s="18"/>
    </row>
    <row r="37" spans="1:23" ht="15.75" x14ac:dyDescent="0.25">
      <c r="A37" s="28" t="s">
        <v>303</v>
      </c>
      <c r="B37" s="31" t="s">
        <v>304</v>
      </c>
      <c r="C37" s="30">
        <v>2000</v>
      </c>
      <c r="D37" s="30">
        <v>0</v>
      </c>
      <c r="E37" s="30">
        <v>0</v>
      </c>
      <c r="F37" s="30">
        <v>0</v>
      </c>
      <c r="G37" s="30">
        <v>2000</v>
      </c>
      <c r="H37" s="30"/>
      <c r="I37" s="30"/>
      <c r="J37" s="30"/>
      <c r="K37" s="14"/>
      <c r="L37" s="18"/>
      <c r="M37" s="4"/>
    </row>
    <row r="38" spans="1:23" ht="15.75" x14ac:dyDescent="0.25">
      <c r="A38" s="28" t="s">
        <v>56</v>
      </c>
      <c r="B38" s="31" t="s">
        <v>261</v>
      </c>
      <c r="C38" s="30">
        <f>+C39+C40</f>
        <v>2300</v>
      </c>
      <c r="D38" s="30">
        <f t="shared" ref="D38:G38" si="12">+D39+D40</f>
        <v>575</v>
      </c>
      <c r="E38" s="30">
        <f t="shared" si="12"/>
        <v>575</v>
      </c>
      <c r="F38" s="30">
        <f t="shared" si="12"/>
        <v>575</v>
      </c>
      <c r="G38" s="30">
        <f t="shared" si="12"/>
        <v>575</v>
      </c>
      <c r="H38" s="30">
        <v>1850</v>
      </c>
      <c r="I38" s="30">
        <v>1880</v>
      </c>
      <c r="J38" s="30">
        <v>1900</v>
      </c>
      <c r="K38" s="14"/>
      <c r="L38" s="18"/>
    </row>
    <row r="39" spans="1:23" ht="15.75" x14ac:dyDescent="0.25">
      <c r="A39" s="20" t="s">
        <v>2</v>
      </c>
      <c r="B39" s="36"/>
      <c r="C39" s="37">
        <v>2200</v>
      </c>
      <c r="D39" s="37">
        <v>550</v>
      </c>
      <c r="E39" s="37">
        <v>550</v>
      </c>
      <c r="F39" s="20">
        <v>550</v>
      </c>
      <c r="G39" s="38">
        <v>550</v>
      </c>
      <c r="H39" s="30"/>
      <c r="I39" s="30"/>
      <c r="J39" s="30"/>
      <c r="K39" s="14"/>
      <c r="L39" s="18"/>
    </row>
    <row r="40" spans="1:23" ht="15.75" x14ac:dyDescent="0.25">
      <c r="A40" s="20" t="s">
        <v>4</v>
      </c>
      <c r="B40" s="36"/>
      <c r="C40" s="37">
        <v>100</v>
      </c>
      <c r="D40" s="37">
        <v>25</v>
      </c>
      <c r="E40" s="37">
        <v>25</v>
      </c>
      <c r="F40" s="37">
        <v>25</v>
      </c>
      <c r="G40" s="37">
        <v>25</v>
      </c>
      <c r="H40" s="37">
        <v>100</v>
      </c>
      <c r="I40" s="37">
        <v>100</v>
      </c>
      <c r="J40" s="37">
        <v>100</v>
      </c>
      <c r="K40" s="14"/>
      <c r="L40" s="18"/>
    </row>
    <row r="41" spans="1:23" ht="15.75" x14ac:dyDescent="0.25">
      <c r="A41" s="20" t="s">
        <v>180</v>
      </c>
      <c r="B41" s="36" t="s">
        <v>187</v>
      </c>
      <c r="C41" s="37">
        <v>50</v>
      </c>
      <c r="D41" s="37">
        <v>15</v>
      </c>
      <c r="E41" s="37">
        <v>15</v>
      </c>
      <c r="F41" s="20">
        <v>20</v>
      </c>
      <c r="G41" s="38">
        <v>0</v>
      </c>
      <c r="H41" s="20">
        <v>50</v>
      </c>
      <c r="I41" s="20">
        <v>50</v>
      </c>
      <c r="J41" s="20">
        <v>50</v>
      </c>
      <c r="K41" s="14"/>
      <c r="L41" s="18"/>
    </row>
    <row r="42" spans="1:23" ht="15.75" x14ac:dyDescent="0.25">
      <c r="A42" s="28" t="s">
        <v>7</v>
      </c>
      <c r="B42" s="31" t="s">
        <v>66</v>
      </c>
      <c r="C42" s="30">
        <f>C43</f>
        <v>11400</v>
      </c>
      <c r="D42" s="30">
        <f t="shared" ref="D42:J42" si="13">D43</f>
        <v>2600</v>
      </c>
      <c r="E42" s="30">
        <f t="shared" si="13"/>
        <v>2600</v>
      </c>
      <c r="F42" s="30">
        <f t="shared" si="13"/>
        <v>2600</v>
      </c>
      <c r="G42" s="30">
        <f t="shared" si="13"/>
        <v>3600</v>
      </c>
      <c r="H42" s="30">
        <f t="shared" si="13"/>
        <v>4000</v>
      </c>
      <c r="I42" s="30">
        <f t="shared" si="13"/>
        <v>3800</v>
      </c>
      <c r="J42" s="30">
        <f t="shared" si="13"/>
        <v>3600</v>
      </c>
      <c r="K42" s="14"/>
      <c r="L42" s="18"/>
    </row>
    <row r="43" spans="1:23" ht="15.75" x14ac:dyDescent="0.25">
      <c r="A43" s="20" t="s">
        <v>367</v>
      </c>
      <c r="B43" s="36"/>
      <c r="C43" s="37">
        <v>11400</v>
      </c>
      <c r="D43" s="37">
        <v>2600</v>
      </c>
      <c r="E43" s="37">
        <v>2600</v>
      </c>
      <c r="F43" s="20">
        <v>2600</v>
      </c>
      <c r="G43" s="38">
        <v>3600</v>
      </c>
      <c r="H43" s="20">
        <v>4000</v>
      </c>
      <c r="I43" s="20">
        <v>3800</v>
      </c>
      <c r="J43" s="20">
        <v>3600</v>
      </c>
      <c r="K43" s="14"/>
      <c r="L43" s="18"/>
    </row>
    <row r="44" spans="1:23" ht="15.75" x14ac:dyDescent="0.25">
      <c r="A44" s="28" t="s">
        <v>8</v>
      </c>
      <c r="B44" s="31" t="s">
        <v>67</v>
      </c>
      <c r="C44" s="30">
        <f>+C45+C46+C47</f>
        <v>8795</v>
      </c>
      <c r="D44" s="30">
        <f t="shared" ref="D44:G44" si="14">+D45+D46+D47</f>
        <v>2198</v>
      </c>
      <c r="E44" s="30">
        <f t="shared" si="14"/>
        <v>2421</v>
      </c>
      <c r="F44" s="30">
        <f t="shared" si="14"/>
        <v>2114</v>
      </c>
      <c r="G44" s="30">
        <f t="shared" si="14"/>
        <v>2062</v>
      </c>
      <c r="H44" s="30">
        <f t="shared" ref="H44" si="15">+H45+H46+H47</f>
        <v>8770</v>
      </c>
      <c r="I44" s="30">
        <f t="shared" ref="I44:J44" si="16">+I45+I46+I47</f>
        <v>8780</v>
      </c>
      <c r="J44" s="30">
        <f t="shared" si="16"/>
        <v>8780</v>
      </c>
      <c r="K44" s="14"/>
      <c r="L44" s="18"/>
    </row>
    <row r="45" spans="1:23" ht="15.75" x14ac:dyDescent="0.25">
      <c r="A45" s="28" t="s">
        <v>2</v>
      </c>
      <c r="B45" s="31" t="s">
        <v>69</v>
      </c>
      <c r="C45" s="30">
        <f>C49</f>
        <v>8035</v>
      </c>
      <c r="D45" s="30">
        <f t="shared" ref="D45:G45" si="17">D49</f>
        <v>1961</v>
      </c>
      <c r="E45" s="30">
        <f t="shared" si="17"/>
        <v>2099</v>
      </c>
      <c r="F45" s="30">
        <f t="shared" si="17"/>
        <v>1988</v>
      </c>
      <c r="G45" s="30">
        <f t="shared" si="17"/>
        <v>1987</v>
      </c>
      <c r="H45" s="30">
        <f t="shared" ref="H45:J45" si="18">H49</f>
        <v>8050</v>
      </c>
      <c r="I45" s="30">
        <f t="shared" si="18"/>
        <v>8050</v>
      </c>
      <c r="J45" s="30">
        <f t="shared" si="18"/>
        <v>8050</v>
      </c>
      <c r="K45" s="14"/>
      <c r="L45" s="18"/>
    </row>
    <row r="46" spans="1:23" ht="15.75" x14ac:dyDescent="0.25">
      <c r="A46" s="28" t="s">
        <v>4</v>
      </c>
      <c r="B46" s="31" t="s">
        <v>70</v>
      </c>
      <c r="C46" s="30">
        <f>+C50+C53</f>
        <v>670</v>
      </c>
      <c r="D46" s="30">
        <f t="shared" ref="D46:G46" si="19">+D50+D53</f>
        <v>237</v>
      </c>
      <c r="E46" s="30">
        <f t="shared" si="19"/>
        <v>232</v>
      </c>
      <c r="F46" s="30">
        <f t="shared" si="19"/>
        <v>126</v>
      </c>
      <c r="G46" s="30">
        <f t="shared" si="19"/>
        <v>75</v>
      </c>
      <c r="H46" s="30">
        <f t="shared" ref="H46" si="20">+H50+H53</f>
        <v>720</v>
      </c>
      <c r="I46" s="30">
        <f t="shared" ref="I46:J46" si="21">+I50+I53</f>
        <v>730</v>
      </c>
      <c r="J46" s="30">
        <f t="shared" si="21"/>
        <v>730</v>
      </c>
      <c r="K46" s="14"/>
      <c r="L46" s="18"/>
    </row>
    <row r="47" spans="1:23" ht="15.75" x14ac:dyDescent="0.25">
      <c r="A47" s="34" t="s">
        <v>143</v>
      </c>
      <c r="B47" s="31" t="s">
        <v>144</v>
      </c>
      <c r="C47" s="39">
        <f>+C51+C54</f>
        <v>90</v>
      </c>
      <c r="D47" s="39">
        <f t="shared" ref="D47:G47" si="22">+D51+D54</f>
        <v>0</v>
      </c>
      <c r="E47" s="39">
        <f t="shared" si="22"/>
        <v>90</v>
      </c>
      <c r="F47" s="39">
        <f t="shared" si="22"/>
        <v>0</v>
      </c>
      <c r="G47" s="39">
        <f t="shared" si="22"/>
        <v>0</v>
      </c>
      <c r="H47" s="39">
        <f t="shared" ref="H47:J47" si="23">+H51+H54</f>
        <v>0</v>
      </c>
      <c r="I47" s="39">
        <f t="shared" si="23"/>
        <v>0</v>
      </c>
      <c r="J47" s="39">
        <f t="shared" si="23"/>
        <v>0</v>
      </c>
      <c r="K47" s="14"/>
      <c r="L47" s="18"/>
    </row>
    <row r="48" spans="1:23" ht="15.75" x14ac:dyDescent="0.25">
      <c r="A48" s="28" t="s">
        <v>0</v>
      </c>
      <c r="B48" s="28" t="s">
        <v>68</v>
      </c>
      <c r="C48" s="30">
        <f>+C49+C50+C51</f>
        <v>8585</v>
      </c>
      <c r="D48" s="30">
        <f t="shared" ref="D48:G48" si="24">+D49+D50+D51</f>
        <v>2148</v>
      </c>
      <c r="E48" s="30">
        <f t="shared" si="24"/>
        <v>2281</v>
      </c>
      <c r="F48" s="30">
        <f t="shared" si="24"/>
        <v>2094</v>
      </c>
      <c r="G48" s="30">
        <f t="shared" si="24"/>
        <v>2062</v>
      </c>
      <c r="H48" s="30">
        <f t="shared" ref="H48:J48" si="25">+H49+H50+H51</f>
        <v>8650</v>
      </c>
      <c r="I48" s="30">
        <f t="shared" si="25"/>
        <v>8650</v>
      </c>
      <c r="J48" s="30">
        <f t="shared" si="25"/>
        <v>8650</v>
      </c>
      <c r="K48" s="14"/>
      <c r="L48" s="18"/>
    </row>
    <row r="49" spans="1:12" ht="15.75" x14ac:dyDescent="0.25">
      <c r="A49" s="20" t="s">
        <v>2</v>
      </c>
      <c r="B49" s="36" t="s">
        <v>69</v>
      </c>
      <c r="C49" s="37">
        <v>8035</v>
      </c>
      <c r="D49" s="37">
        <v>1961</v>
      </c>
      <c r="E49" s="37">
        <v>2099</v>
      </c>
      <c r="F49" s="20">
        <v>1988</v>
      </c>
      <c r="G49" s="38">
        <v>1987</v>
      </c>
      <c r="H49" s="20">
        <v>8050</v>
      </c>
      <c r="I49" s="20">
        <v>8050</v>
      </c>
      <c r="J49" s="20">
        <v>8050</v>
      </c>
      <c r="K49" s="14"/>
      <c r="L49" s="18"/>
    </row>
    <row r="50" spans="1:12" ht="15.75" x14ac:dyDescent="0.25">
      <c r="A50" s="20" t="s">
        <v>4</v>
      </c>
      <c r="B50" s="36" t="s">
        <v>70</v>
      </c>
      <c r="C50" s="37">
        <v>550</v>
      </c>
      <c r="D50" s="37">
        <v>187</v>
      </c>
      <c r="E50" s="37">
        <v>182</v>
      </c>
      <c r="F50" s="37">
        <v>106</v>
      </c>
      <c r="G50" s="38">
        <v>75</v>
      </c>
      <c r="H50" s="20">
        <v>600</v>
      </c>
      <c r="I50" s="20">
        <v>600</v>
      </c>
      <c r="J50" s="20">
        <v>600</v>
      </c>
      <c r="K50" s="14"/>
      <c r="L50" s="18"/>
    </row>
    <row r="51" spans="1:12" ht="15.75" x14ac:dyDescent="0.25">
      <c r="A51" s="40" t="s">
        <v>170</v>
      </c>
      <c r="B51" s="36" t="s">
        <v>144</v>
      </c>
      <c r="C51" s="37">
        <v>0</v>
      </c>
      <c r="D51" s="37">
        <v>0</v>
      </c>
      <c r="E51" s="37">
        <v>0</v>
      </c>
      <c r="F51" s="37">
        <v>0</v>
      </c>
      <c r="G51" s="38">
        <v>0</v>
      </c>
      <c r="H51" s="20">
        <v>0</v>
      </c>
      <c r="I51" s="20">
        <v>0</v>
      </c>
      <c r="J51" s="20">
        <v>0</v>
      </c>
      <c r="K51" s="14"/>
      <c r="L51" s="18"/>
    </row>
    <row r="52" spans="1:12" s="5" customFormat="1" ht="15.75" x14ac:dyDescent="0.25">
      <c r="A52" s="41" t="s">
        <v>257</v>
      </c>
      <c r="B52" s="42" t="s">
        <v>71</v>
      </c>
      <c r="C52" s="43">
        <f>+C53+C54</f>
        <v>210</v>
      </c>
      <c r="D52" s="43">
        <f t="shared" ref="D52:J52" si="26">+D53+D54</f>
        <v>50</v>
      </c>
      <c r="E52" s="43">
        <f t="shared" si="26"/>
        <v>140</v>
      </c>
      <c r="F52" s="43">
        <f t="shared" si="26"/>
        <v>20</v>
      </c>
      <c r="G52" s="43">
        <f t="shared" si="26"/>
        <v>0</v>
      </c>
      <c r="H52" s="43">
        <f t="shared" si="26"/>
        <v>120</v>
      </c>
      <c r="I52" s="43">
        <f t="shared" si="26"/>
        <v>130</v>
      </c>
      <c r="J52" s="43">
        <f t="shared" si="26"/>
        <v>130</v>
      </c>
      <c r="K52" s="14"/>
      <c r="L52" s="18"/>
    </row>
    <row r="53" spans="1:12" s="5" customFormat="1" ht="15.75" x14ac:dyDescent="0.25">
      <c r="A53" s="44" t="s">
        <v>12</v>
      </c>
      <c r="B53" s="45" t="s">
        <v>72</v>
      </c>
      <c r="C53" s="46">
        <v>120</v>
      </c>
      <c r="D53" s="37">
        <v>50</v>
      </c>
      <c r="E53" s="37">
        <v>50</v>
      </c>
      <c r="F53" s="44">
        <v>20</v>
      </c>
      <c r="G53" s="47">
        <v>0</v>
      </c>
      <c r="H53" s="44">
        <v>120</v>
      </c>
      <c r="I53" s="44">
        <v>130</v>
      </c>
      <c r="J53" s="44">
        <v>130</v>
      </c>
      <c r="K53" s="14"/>
      <c r="L53" s="18"/>
    </row>
    <row r="54" spans="1:12" ht="15.75" x14ac:dyDescent="0.25">
      <c r="A54" s="40" t="s">
        <v>373</v>
      </c>
      <c r="B54" s="36" t="s">
        <v>144</v>
      </c>
      <c r="C54" s="37">
        <v>90</v>
      </c>
      <c r="D54" s="37">
        <v>0</v>
      </c>
      <c r="E54" s="37">
        <v>90</v>
      </c>
      <c r="F54" s="20">
        <v>0</v>
      </c>
      <c r="G54" s="38">
        <v>0</v>
      </c>
      <c r="H54" s="20">
        <v>0</v>
      </c>
      <c r="I54" s="20">
        <v>0</v>
      </c>
      <c r="J54" s="20">
        <v>0</v>
      </c>
      <c r="K54" s="14"/>
      <c r="L54" s="18"/>
    </row>
    <row r="55" spans="1:12" ht="15.75" x14ac:dyDescent="0.25">
      <c r="A55" s="48" t="s">
        <v>196</v>
      </c>
      <c r="B55" s="31" t="s">
        <v>73</v>
      </c>
      <c r="C55" s="39">
        <f>+C56+C58+C59+C149+C57</f>
        <v>14097</v>
      </c>
      <c r="D55" s="39">
        <f t="shared" ref="D55:K55" si="27">+D56+D58+D59+D149+D57</f>
        <v>3831</v>
      </c>
      <c r="E55" s="39">
        <f t="shared" si="27"/>
        <v>4128</v>
      </c>
      <c r="F55" s="39">
        <f t="shared" si="27"/>
        <v>3126</v>
      </c>
      <c r="G55" s="39">
        <f t="shared" si="27"/>
        <v>2016</v>
      </c>
      <c r="H55" s="39">
        <f t="shared" si="27"/>
        <v>12417</v>
      </c>
      <c r="I55" s="39">
        <f t="shared" si="27"/>
        <v>13056</v>
      </c>
      <c r="J55" s="39">
        <f t="shared" si="27"/>
        <v>12992</v>
      </c>
      <c r="K55" s="39"/>
      <c r="L55" s="18"/>
    </row>
    <row r="56" spans="1:12" ht="15.75" x14ac:dyDescent="0.25">
      <c r="A56" s="48" t="s">
        <v>21</v>
      </c>
      <c r="B56" s="31" t="s">
        <v>74</v>
      </c>
      <c r="C56" s="39">
        <f>+C62+C65+C68+C72+C76+C87+C91+C94+C98+C103+C107+C111+C115+C120+C125+C129+C133+C137+C79+C83</f>
        <v>10653</v>
      </c>
      <c r="D56" s="39">
        <v>3200</v>
      </c>
      <c r="E56" s="39">
        <v>3500</v>
      </c>
      <c r="F56" s="39">
        <v>2500</v>
      </c>
      <c r="G56" s="39">
        <v>1453</v>
      </c>
      <c r="H56" s="28">
        <v>9000</v>
      </c>
      <c r="I56" s="28">
        <v>9600</v>
      </c>
      <c r="J56" s="28">
        <v>9500</v>
      </c>
      <c r="K56" s="39"/>
      <c r="L56" s="18"/>
    </row>
    <row r="57" spans="1:12" ht="15.75" x14ac:dyDescent="0.25">
      <c r="A57" s="48" t="s">
        <v>400</v>
      </c>
      <c r="B57" s="31" t="s">
        <v>401</v>
      </c>
      <c r="C57" s="39">
        <f>C140</f>
        <v>1281</v>
      </c>
      <c r="D57" s="39">
        <f t="shared" ref="D57:J57" si="28">D140</f>
        <v>320</v>
      </c>
      <c r="E57" s="39">
        <f t="shared" si="28"/>
        <v>321</v>
      </c>
      <c r="F57" s="39">
        <f t="shared" si="28"/>
        <v>319</v>
      </c>
      <c r="G57" s="39">
        <f t="shared" si="28"/>
        <v>321</v>
      </c>
      <c r="H57" s="39">
        <f t="shared" si="28"/>
        <v>1334</v>
      </c>
      <c r="I57" s="39">
        <f t="shared" si="28"/>
        <v>1373</v>
      </c>
      <c r="J57" s="39">
        <f t="shared" si="28"/>
        <v>1409</v>
      </c>
      <c r="K57" s="39"/>
      <c r="L57" s="18"/>
    </row>
    <row r="58" spans="1:12" ht="15.75" x14ac:dyDescent="0.25">
      <c r="A58" s="49" t="s">
        <v>174</v>
      </c>
      <c r="B58" s="31" t="s">
        <v>175</v>
      </c>
      <c r="C58" s="39">
        <f>+C63+C73+C77+C80+C84+C88+C92+C95+C99+C104+C108+C112+C116+C121+C126+C134+C138+C130+C66+C70</f>
        <v>948</v>
      </c>
      <c r="D58" s="39">
        <v>237</v>
      </c>
      <c r="E58" s="39">
        <v>237</v>
      </c>
      <c r="F58" s="39">
        <v>237</v>
      </c>
      <c r="G58" s="39">
        <v>237</v>
      </c>
      <c r="H58" s="28">
        <v>308</v>
      </c>
      <c r="I58" s="28">
        <v>308</v>
      </c>
      <c r="J58" s="28">
        <v>308</v>
      </c>
      <c r="K58" s="39"/>
      <c r="L58" s="18"/>
    </row>
    <row r="59" spans="1:12" ht="15.75" x14ac:dyDescent="0.25">
      <c r="A59" s="49" t="s">
        <v>186</v>
      </c>
      <c r="B59" s="31" t="s">
        <v>181</v>
      </c>
      <c r="C59" s="39">
        <f>C152+C122+C89+C105+C100+C139</f>
        <v>1000</v>
      </c>
      <c r="D59" s="39">
        <v>4</v>
      </c>
      <c r="E59" s="39">
        <v>0</v>
      </c>
      <c r="F59" s="39">
        <v>0</v>
      </c>
      <c r="G59" s="39">
        <v>0</v>
      </c>
      <c r="H59" s="28">
        <v>1000</v>
      </c>
      <c r="I59" s="28">
        <v>1000</v>
      </c>
      <c r="J59" s="28">
        <v>1000</v>
      </c>
      <c r="K59" s="39"/>
      <c r="L59" s="18"/>
    </row>
    <row r="60" spans="1:12" ht="18" customHeight="1" x14ac:dyDescent="0.25">
      <c r="A60" s="48" t="s">
        <v>22</v>
      </c>
      <c r="B60" s="31" t="s">
        <v>75</v>
      </c>
      <c r="C60" s="39">
        <f>C69+C74+C81+C85+C96+C113+C109+C101+C118+C127+C135+C162</f>
        <v>560</v>
      </c>
      <c r="D60" s="39">
        <v>560</v>
      </c>
      <c r="E60" s="39">
        <v>0</v>
      </c>
      <c r="F60" s="39">
        <v>0</v>
      </c>
      <c r="G60" s="39">
        <v>0</v>
      </c>
      <c r="H60" s="28">
        <v>2000</v>
      </c>
      <c r="I60" s="28">
        <v>3000</v>
      </c>
      <c r="J60" s="28">
        <v>5000</v>
      </c>
      <c r="K60" s="39"/>
      <c r="L60" s="18"/>
    </row>
    <row r="61" spans="1:12" ht="15" customHeight="1" x14ac:dyDescent="0.25">
      <c r="A61" s="49" t="s">
        <v>23</v>
      </c>
      <c r="B61" s="28" t="s">
        <v>76</v>
      </c>
      <c r="C61" s="39">
        <f>+C62+C63</f>
        <v>570</v>
      </c>
      <c r="D61" s="39" t="s">
        <v>298</v>
      </c>
      <c r="E61" s="39" t="s">
        <v>298</v>
      </c>
      <c r="F61" s="39" t="s">
        <v>298</v>
      </c>
      <c r="G61" s="39" t="s">
        <v>298</v>
      </c>
      <c r="H61" s="20" t="s">
        <v>298</v>
      </c>
      <c r="I61" s="20" t="s">
        <v>298</v>
      </c>
      <c r="J61" s="20" t="s">
        <v>298</v>
      </c>
      <c r="K61" s="14"/>
      <c r="L61" s="18"/>
    </row>
    <row r="62" spans="1:12" ht="18.75" customHeight="1" x14ac:dyDescent="0.25">
      <c r="A62" s="50" t="s">
        <v>21</v>
      </c>
      <c r="B62" s="36" t="s">
        <v>77</v>
      </c>
      <c r="C62" s="51">
        <v>570</v>
      </c>
      <c r="D62" s="39" t="s">
        <v>298</v>
      </c>
      <c r="E62" s="39" t="s">
        <v>298</v>
      </c>
      <c r="F62" s="39" t="s">
        <v>298</v>
      </c>
      <c r="G62" s="39" t="s">
        <v>298</v>
      </c>
      <c r="H62" s="20" t="s">
        <v>298</v>
      </c>
      <c r="I62" s="20" t="s">
        <v>298</v>
      </c>
      <c r="J62" s="20" t="s">
        <v>298</v>
      </c>
      <c r="K62" s="14"/>
      <c r="L62" s="18"/>
    </row>
    <row r="63" spans="1:12" ht="20.25" customHeight="1" x14ac:dyDescent="0.25">
      <c r="A63" s="50" t="s">
        <v>174</v>
      </c>
      <c r="B63" s="36" t="s">
        <v>175</v>
      </c>
      <c r="C63" s="51">
        <v>0</v>
      </c>
      <c r="D63" s="39" t="s">
        <v>298</v>
      </c>
      <c r="E63" s="39" t="s">
        <v>298</v>
      </c>
      <c r="F63" s="39" t="s">
        <v>298</v>
      </c>
      <c r="G63" s="39" t="s">
        <v>298</v>
      </c>
      <c r="H63" s="20" t="s">
        <v>298</v>
      </c>
      <c r="I63" s="20" t="s">
        <v>298</v>
      </c>
      <c r="J63" s="20" t="s">
        <v>298</v>
      </c>
      <c r="K63" s="14"/>
      <c r="L63" s="18"/>
    </row>
    <row r="64" spans="1:12" ht="19.5" customHeight="1" x14ac:dyDescent="0.25">
      <c r="A64" s="49" t="s">
        <v>24</v>
      </c>
      <c r="B64" s="28" t="s">
        <v>78</v>
      </c>
      <c r="C64" s="39">
        <f>+C65+C66</f>
        <v>329</v>
      </c>
      <c r="D64" s="39" t="s">
        <v>298</v>
      </c>
      <c r="E64" s="39" t="s">
        <v>298</v>
      </c>
      <c r="F64" s="39" t="s">
        <v>298</v>
      </c>
      <c r="G64" s="39" t="s">
        <v>298</v>
      </c>
      <c r="H64" s="20" t="s">
        <v>298</v>
      </c>
      <c r="I64" s="20" t="s">
        <v>298</v>
      </c>
      <c r="J64" s="20" t="s">
        <v>298</v>
      </c>
      <c r="K64" s="14"/>
      <c r="L64" s="18"/>
    </row>
    <row r="65" spans="1:12" ht="18" customHeight="1" x14ac:dyDescent="0.25">
      <c r="A65" s="50" t="s">
        <v>21</v>
      </c>
      <c r="B65" s="36" t="s">
        <v>77</v>
      </c>
      <c r="C65" s="51">
        <v>276</v>
      </c>
      <c r="D65" s="39" t="s">
        <v>298</v>
      </c>
      <c r="E65" s="39" t="s">
        <v>298</v>
      </c>
      <c r="F65" s="39" t="s">
        <v>298</v>
      </c>
      <c r="G65" s="39" t="s">
        <v>298</v>
      </c>
      <c r="H65" s="20" t="s">
        <v>298</v>
      </c>
      <c r="I65" s="20" t="s">
        <v>298</v>
      </c>
      <c r="J65" s="20" t="s">
        <v>298</v>
      </c>
      <c r="K65" s="14"/>
      <c r="L65" s="18"/>
    </row>
    <row r="66" spans="1:12" ht="18" customHeight="1" x14ac:dyDescent="0.25">
      <c r="A66" s="50" t="s">
        <v>174</v>
      </c>
      <c r="B66" s="36" t="s">
        <v>175</v>
      </c>
      <c r="C66" s="51">
        <v>53</v>
      </c>
      <c r="D66" s="39" t="s">
        <v>298</v>
      </c>
      <c r="E66" s="39" t="s">
        <v>298</v>
      </c>
      <c r="F66" s="39" t="s">
        <v>298</v>
      </c>
      <c r="G66" s="39" t="s">
        <v>298</v>
      </c>
      <c r="H66" s="20" t="s">
        <v>298</v>
      </c>
      <c r="I66" s="20" t="s">
        <v>298</v>
      </c>
      <c r="J66" s="20" t="s">
        <v>298</v>
      </c>
      <c r="K66" s="14"/>
      <c r="L66" s="18"/>
    </row>
    <row r="67" spans="1:12" ht="20.25" customHeight="1" x14ac:dyDescent="0.25">
      <c r="A67" s="49" t="s">
        <v>25</v>
      </c>
      <c r="B67" s="28" t="s">
        <v>76</v>
      </c>
      <c r="C67" s="39">
        <f>C68+C69+C70</f>
        <v>250</v>
      </c>
      <c r="D67" s="39" t="s">
        <v>298</v>
      </c>
      <c r="E67" s="39" t="s">
        <v>298</v>
      </c>
      <c r="F67" s="39" t="s">
        <v>298</v>
      </c>
      <c r="G67" s="39" t="s">
        <v>298</v>
      </c>
      <c r="H67" s="20" t="s">
        <v>298</v>
      </c>
      <c r="I67" s="20" t="s">
        <v>298</v>
      </c>
      <c r="J67" s="20" t="s">
        <v>298</v>
      </c>
      <c r="K67" s="14"/>
      <c r="L67" s="18"/>
    </row>
    <row r="68" spans="1:12" ht="18.75" customHeight="1" x14ac:dyDescent="0.25">
      <c r="A68" s="50" t="s">
        <v>21</v>
      </c>
      <c r="B68" s="36" t="s">
        <v>77</v>
      </c>
      <c r="C68" s="51">
        <v>250</v>
      </c>
      <c r="D68" s="39" t="s">
        <v>298</v>
      </c>
      <c r="E68" s="39" t="s">
        <v>298</v>
      </c>
      <c r="F68" s="39" t="s">
        <v>298</v>
      </c>
      <c r="G68" s="39" t="s">
        <v>298</v>
      </c>
      <c r="H68" s="20" t="s">
        <v>298</v>
      </c>
      <c r="I68" s="20" t="s">
        <v>298</v>
      </c>
      <c r="J68" s="20" t="s">
        <v>298</v>
      </c>
      <c r="K68" s="14"/>
      <c r="L68" s="18"/>
    </row>
    <row r="69" spans="1:12" ht="18.75" customHeight="1" x14ac:dyDescent="0.25">
      <c r="A69" s="50" t="s">
        <v>143</v>
      </c>
      <c r="B69" s="36" t="s">
        <v>146</v>
      </c>
      <c r="C69" s="51">
        <v>0</v>
      </c>
      <c r="D69" s="39" t="s">
        <v>298</v>
      </c>
      <c r="E69" s="39" t="s">
        <v>298</v>
      </c>
      <c r="F69" s="39" t="s">
        <v>298</v>
      </c>
      <c r="G69" s="39" t="s">
        <v>298</v>
      </c>
      <c r="H69" s="20" t="s">
        <v>298</v>
      </c>
      <c r="I69" s="20" t="s">
        <v>298</v>
      </c>
      <c r="J69" s="20" t="s">
        <v>298</v>
      </c>
      <c r="K69" s="14"/>
      <c r="L69" s="18"/>
    </row>
    <row r="70" spans="1:12" ht="18.75" customHeight="1" x14ac:dyDescent="0.25">
      <c r="A70" s="50" t="s">
        <v>174</v>
      </c>
      <c r="B70" s="36" t="s">
        <v>175</v>
      </c>
      <c r="C70" s="51">
        <v>0</v>
      </c>
      <c r="D70" s="39" t="s">
        <v>298</v>
      </c>
      <c r="E70" s="39" t="s">
        <v>298</v>
      </c>
      <c r="F70" s="39" t="s">
        <v>298</v>
      </c>
      <c r="G70" s="39" t="s">
        <v>298</v>
      </c>
      <c r="H70" s="20" t="s">
        <v>298</v>
      </c>
      <c r="I70" s="20" t="s">
        <v>298</v>
      </c>
      <c r="J70" s="20" t="s">
        <v>298</v>
      </c>
      <c r="K70" s="14"/>
      <c r="L70" s="18"/>
    </row>
    <row r="71" spans="1:12" ht="17.25" customHeight="1" x14ac:dyDescent="0.25">
      <c r="A71" s="49" t="s">
        <v>26</v>
      </c>
      <c r="B71" s="28" t="s">
        <v>76</v>
      </c>
      <c r="C71" s="39">
        <f>+C72+C73+C74</f>
        <v>206</v>
      </c>
      <c r="D71" s="39" t="s">
        <v>298</v>
      </c>
      <c r="E71" s="39" t="s">
        <v>298</v>
      </c>
      <c r="F71" s="39" t="s">
        <v>298</v>
      </c>
      <c r="G71" s="39" t="s">
        <v>298</v>
      </c>
      <c r="H71" s="20" t="s">
        <v>298</v>
      </c>
      <c r="I71" s="20" t="s">
        <v>298</v>
      </c>
      <c r="J71" s="20" t="s">
        <v>298</v>
      </c>
      <c r="K71" s="14"/>
      <c r="L71" s="18"/>
    </row>
    <row r="72" spans="1:12" ht="21.75" customHeight="1" x14ac:dyDescent="0.25">
      <c r="A72" s="50" t="s">
        <v>21</v>
      </c>
      <c r="B72" s="36" t="s">
        <v>77</v>
      </c>
      <c r="C72" s="51">
        <v>200</v>
      </c>
      <c r="D72" s="39" t="s">
        <v>298</v>
      </c>
      <c r="E72" s="39" t="s">
        <v>298</v>
      </c>
      <c r="F72" s="39" t="s">
        <v>298</v>
      </c>
      <c r="G72" s="39" t="s">
        <v>298</v>
      </c>
      <c r="H72" s="20" t="s">
        <v>298</v>
      </c>
      <c r="I72" s="20" t="s">
        <v>298</v>
      </c>
      <c r="J72" s="20" t="s">
        <v>298</v>
      </c>
      <c r="K72" s="14"/>
      <c r="L72" s="18"/>
    </row>
    <row r="73" spans="1:12" ht="21" customHeight="1" x14ac:dyDescent="0.25">
      <c r="A73" s="50" t="s">
        <v>174</v>
      </c>
      <c r="B73" s="36" t="s">
        <v>175</v>
      </c>
      <c r="C73" s="51">
        <v>6</v>
      </c>
      <c r="D73" s="39" t="s">
        <v>298</v>
      </c>
      <c r="E73" s="39" t="s">
        <v>298</v>
      </c>
      <c r="F73" s="39" t="s">
        <v>298</v>
      </c>
      <c r="G73" s="39" t="s">
        <v>298</v>
      </c>
      <c r="H73" s="20" t="s">
        <v>298</v>
      </c>
      <c r="I73" s="20" t="s">
        <v>298</v>
      </c>
      <c r="J73" s="20" t="s">
        <v>298</v>
      </c>
      <c r="K73" s="14"/>
      <c r="L73" s="18"/>
    </row>
    <row r="74" spans="1:12" ht="21" customHeight="1" x14ac:dyDescent="0.25">
      <c r="A74" s="50" t="s">
        <v>143</v>
      </c>
      <c r="B74" s="36" t="s">
        <v>146</v>
      </c>
      <c r="C74" s="51">
        <v>0</v>
      </c>
      <c r="D74" s="39" t="s">
        <v>298</v>
      </c>
      <c r="E74" s="39" t="s">
        <v>298</v>
      </c>
      <c r="F74" s="39" t="s">
        <v>298</v>
      </c>
      <c r="G74" s="39" t="s">
        <v>298</v>
      </c>
      <c r="H74" s="20" t="s">
        <v>298</v>
      </c>
      <c r="I74" s="20" t="s">
        <v>298</v>
      </c>
      <c r="J74" s="20" t="s">
        <v>298</v>
      </c>
      <c r="K74" s="14"/>
      <c r="L74" s="18"/>
    </row>
    <row r="75" spans="1:12" ht="18" customHeight="1" x14ac:dyDescent="0.25">
      <c r="A75" s="49" t="s">
        <v>27</v>
      </c>
      <c r="B75" s="28" t="s">
        <v>76</v>
      </c>
      <c r="C75" s="39">
        <f>+C76+C77</f>
        <v>388</v>
      </c>
      <c r="D75" s="39" t="s">
        <v>298</v>
      </c>
      <c r="E75" s="39" t="s">
        <v>298</v>
      </c>
      <c r="F75" s="39" t="s">
        <v>298</v>
      </c>
      <c r="G75" s="39" t="s">
        <v>298</v>
      </c>
      <c r="H75" s="20" t="s">
        <v>298</v>
      </c>
      <c r="I75" s="20" t="s">
        <v>298</v>
      </c>
      <c r="J75" s="20" t="s">
        <v>298</v>
      </c>
      <c r="K75" s="14"/>
      <c r="L75" s="18"/>
    </row>
    <row r="76" spans="1:12" ht="18.75" customHeight="1" x14ac:dyDescent="0.25">
      <c r="A76" s="50" t="s">
        <v>21</v>
      </c>
      <c r="B76" s="36" t="s">
        <v>77</v>
      </c>
      <c r="C76" s="51">
        <v>360</v>
      </c>
      <c r="D76" s="39" t="s">
        <v>298</v>
      </c>
      <c r="E76" s="39" t="s">
        <v>298</v>
      </c>
      <c r="F76" s="39" t="s">
        <v>298</v>
      </c>
      <c r="G76" s="39" t="s">
        <v>298</v>
      </c>
      <c r="H76" s="20" t="s">
        <v>298</v>
      </c>
      <c r="I76" s="20" t="s">
        <v>298</v>
      </c>
      <c r="J76" s="20" t="s">
        <v>298</v>
      </c>
      <c r="K76" s="14"/>
      <c r="L76" s="18"/>
    </row>
    <row r="77" spans="1:12" ht="17.25" customHeight="1" x14ac:dyDescent="0.25">
      <c r="A77" s="50" t="s">
        <v>174</v>
      </c>
      <c r="B77" s="36" t="s">
        <v>175</v>
      </c>
      <c r="C77" s="51">
        <v>28</v>
      </c>
      <c r="D77" s="39" t="s">
        <v>298</v>
      </c>
      <c r="E77" s="39" t="s">
        <v>298</v>
      </c>
      <c r="F77" s="39" t="s">
        <v>298</v>
      </c>
      <c r="G77" s="39" t="s">
        <v>298</v>
      </c>
      <c r="H77" s="20" t="s">
        <v>298</v>
      </c>
      <c r="I77" s="20" t="s">
        <v>298</v>
      </c>
      <c r="J77" s="20" t="s">
        <v>298</v>
      </c>
      <c r="K77" s="14"/>
      <c r="L77" s="18"/>
    </row>
    <row r="78" spans="1:12" ht="18" customHeight="1" x14ac:dyDescent="0.25">
      <c r="A78" s="49" t="s">
        <v>28</v>
      </c>
      <c r="B78" s="54" t="s">
        <v>79</v>
      </c>
      <c r="C78" s="39">
        <f>+C79+C80+C81</f>
        <v>687</v>
      </c>
      <c r="D78" s="39" t="s">
        <v>298</v>
      </c>
      <c r="E78" s="39" t="s">
        <v>298</v>
      </c>
      <c r="F78" s="39" t="s">
        <v>298</v>
      </c>
      <c r="G78" s="39" t="s">
        <v>298</v>
      </c>
      <c r="H78" s="20" t="s">
        <v>298</v>
      </c>
      <c r="I78" s="20" t="s">
        <v>298</v>
      </c>
      <c r="J78" s="20" t="s">
        <v>298</v>
      </c>
      <c r="K78" s="14"/>
      <c r="L78" s="18"/>
    </row>
    <row r="79" spans="1:12" ht="17.25" customHeight="1" x14ac:dyDescent="0.25">
      <c r="A79" s="55" t="s">
        <v>349</v>
      </c>
      <c r="B79" s="36" t="s">
        <v>77</v>
      </c>
      <c r="C79" s="51">
        <v>540</v>
      </c>
      <c r="D79" s="39" t="s">
        <v>298</v>
      </c>
      <c r="E79" s="39" t="s">
        <v>298</v>
      </c>
      <c r="F79" s="39" t="s">
        <v>298</v>
      </c>
      <c r="G79" s="39" t="s">
        <v>298</v>
      </c>
      <c r="H79" s="20" t="s">
        <v>298</v>
      </c>
      <c r="I79" s="20" t="s">
        <v>298</v>
      </c>
      <c r="J79" s="20" t="s">
        <v>298</v>
      </c>
      <c r="K79" s="14"/>
      <c r="L79" s="18"/>
    </row>
    <row r="80" spans="1:12" ht="18" customHeight="1" x14ac:dyDescent="0.25">
      <c r="A80" s="50" t="s">
        <v>174</v>
      </c>
      <c r="B80" s="36" t="s">
        <v>175</v>
      </c>
      <c r="C80" s="51">
        <v>147</v>
      </c>
      <c r="D80" s="39" t="s">
        <v>298</v>
      </c>
      <c r="E80" s="39" t="s">
        <v>298</v>
      </c>
      <c r="F80" s="39" t="s">
        <v>298</v>
      </c>
      <c r="G80" s="39" t="s">
        <v>298</v>
      </c>
      <c r="H80" s="20" t="s">
        <v>298</v>
      </c>
      <c r="I80" s="20" t="s">
        <v>298</v>
      </c>
      <c r="J80" s="20" t="s">
        <v>298</v>
      </c>
      <c r="K80" s="14"/>
      <c r="L80" s="18"/>
    </row>
    <row r="81" spans="1:12" ht="19.5" customHeight="1" x14ac:dyDescent="0.25">
      <c r="A81" s="50" t="s">
        <v>143</v>
      </c>
      <c r="B81" s="36" t="s">
        <v>146</v>
      </c>
      <c r="C81" s="51">
        <v>0</v>
      </c>
      <c r="D81" s="39" t="s">
        <v>298</v>
      </c>
      <c r="E81" s="39" t="s">
        <v>298</v>
      </c>
      <c r="F81" s="39" t="s">
        <v>298</v>
      </c>
      <c r="G81" s="39" t="s">
        <v>298</v>
      </c>
      <c r="H81" s="20" t="s">
        <v>298</v>
      </c>
      <c r="I81" s="20" t="s">
        <v>298</v>
      </c>
      <c r="J81" s="20" t="s">
        <v>298</v>
      </c>
      <c r="K81" s="14"/>
      <c r="L81" s="18"/>
    </row>
    <row r="82" spans="1:12" ht="16.5" customHeight="1" x14ac:dyDescent="0.25">
      <c r="A82" s="49" t="s">
        <v>35</v>
      </c>
      <c r="B82" s="28" t="s">
        <v>79</v>
      </c>
      <c r="C82" s="39">
        <f>+C83+C84+C85</f>
        <v>582</v>
      </c>
      <c r="D82" s="39" t="s">
        <v>298</v>
      </c>
      <c r="E82" s="39" t="s">
        <v>298</v>
      </c>
      <c r="F82" s="39" t="s">
        <v>298</v>
      </c>
      <c r="G82" s="39" t="s">
        <v>298</v>
      </c>
      <c r="H82" s="20" t="s">
        <v>298</v>
      </c>
      <c r="I82" s="20" t="s">
        <v>298</v>
      </c>
      <c r="J82" s="20" t="s">
        <v>298</v>
      </c>
      <c r="K82" s="14"/>
      <c r="L82" s="18"/>
    </row>
    <row r="83" spans="1:12" ht="17.25" customHeight="1" x14ac:dyDescent="0.25">
      <c r="A83" s="50" t="s">
        <v>21</v>
      </c>
      <c r="B83" s="36" t="s">
        <v>77</v>
      </c>
      <c r="C83" s="51">
        <v>534</v>
      </c>
      <c r="D83" s="39" t="s">
        <v>298</v>
      </c>
      <c r="E83" s="39" t="s">
        <v>298</v>
      </c>
      <c r="F83" s="39" t="s">
        <v>298</v>
      </c>
      <c r="G83" s="39" t="s">
        <v>298</v>
      </c>
      <c r="H83" s="20" t="s">
        <v>298</v>
      </c>
      <c r="I83" s="20" t="s">
        <v>298</v>
      </c>
      <c r="J83" s="20" t="s">
        <v>298</v>
      </c>
      <c r="K83" s="14"/>
      <c r="L83" s="18"/>
    </row>
    <row r="84" spans="1:12" ht="21" customHeight="1" x14ac:dyDescent="0.25">
      <c r="A84" s="50" t="s">
        <v>174</v>
      </c>
      <c r="B84" s="36" t="s">
        <v>301</v>
      </c>
      <c r="C84" s="51">
        <v>48</v>
      </c>
      <c r="D84" s="39" t="s">
        <v>298</v>
      </c>
      <c r="E84" s="39" t="s">
        <v>298</v>
      </c>
      <c r="F84" s="39" t="s">
        <v>298</v>
      </c>
      <c r="G84" s="39" t="s">
        <v>298</v>
      </c>
      <c r="H84" s="20" t="s">
        <v>298</v>
      </c>
      <c r="I84" s="20" t="s">
        <v>298</v>
      </c>
      <c r="J84" s="20" t="s">
        <v>298</v>
      </c>
      <c r="K84" s="14"/>
      <c r="L84" s="18"/>
    </row>
    <row r="85" spans="1:12" ht="18.75" customHeight="1" x14ac:dyDescent="0.25">
      <c r="A85" s="50" t="s">
        <v>143</v>
      </c>
      <c r="B85" s="36" t="s">
        <v>146</v>
      </c>
      <c r="C85" s="51">
        <v>0</v>
      </c>
      <c r="D85" s="39" t="s">
        <v>298</v>
      </c>
      <c r="E85" s="39" t="s">
        <v>298</v>
      </c>
      <c r="F85" s="39" t="s">
        <v>298</v>
      </c>
      <c r="G85" s="39" t="s">
        <v>298</v>
      </c>
      <c r="H85" s="20" t="s">
        <v>298</v>
      </c>
      <c r="I85" s="20" t="s">
        <v>298</v>
      </c>
      <c r="J85" s="20" t="s">
        <v>298</v>
      </c>
      <c r="K85" s="14"/>
      <c r="L85" s="18"/>
    </row>
    <row r="86" spans="1:12" ht="17.25" customHeight="1" x14ac:dyDescent="0.25">
      <c r="A86" s="49" t="s">
        <v>36</v>
      </c>
      <c r="B86" s="28" t="s">
        <v>79</v>
      </c>
      <c r="C86" s="39">
        <f>+C87+C88+C89</f>
        <v>470</v>
      </c>
      <c r="D86" s="39" t="s">
        <v>298</v>
      </c>
      <c r="E86" s="39" t="s">
        <v>298</v>
      </c>
      <c r="F86" s="39" t="s">
        <v>298</v>
      </c>
      <c r="G86" s="39" t="s">
        <v>298</v>
      </c>
      <c r="H86" s="20" t="s">
        <v>298</v>
      </c>
      <c r="I86" s="20" t="s">
        <v>298</v>
      </c>
      <c r="J86" s="20" t="s">
        <v>298</v>
      </c>
      <c r="K86" s="14"/>
      <c r="L86" s="18"/>
    </row>
    <row r="87" spans="1:12" ht="15" customHeight="1" x14ac:dyDescent="0.25">
      <c r="A87" s="50" t="s">
        <v>21</v>
      </c>
      <c r="B87" s="36" t="s">
        <v>77</v>
      </c>
      <c r="C87" s="51">
        <v>414</v>
      </c>
      <c r="D87" s="39" t="s">
        <v>298</v>
      </c>
      <c r="E87" s="39" t="s">
        <v>298</v>
      </c>
      <c r="F87" s="39" t="s">
        <v>298</v>
      </c>
      <c r="G87" s="39" t="s">
        <v>298</v>
      </c>
      <c r="H87" s="20" t="s">
        <v>298</v>
      </c>
      <c r="I87" s="20" t="s">
        <v>298</v>
      </c>
      <c r="J87" s="20" t="s">
        <v>298</v>
      </c>
      <c r="K87" s="14"/>
      <c r="L87" s="18"/>
    </row>
    <row r="88" spans="1:12" ht="16.5" customHeight="1" x14ac:dyDescent="0.25">
      <c r="A88" s="50" t="s">
        <v>174</v>
      </c>
      <c r="B88" s="36" t="s">
        <v>175</v>
      </c>
      <c r="C88" s="51">
        <v>56</v>
      </c>
      <c r="D88" s="39" t="s">
        <v>298</v>
      </c>
      <c r="E88" s="39" t="s">
        <v>298</v>
      </c>
      <c r="F88" s="39" t="s">
        <v>298</v>
      </c>
      <c r="G88" s="39" t="s">
        <v>298</v>
      </c>
      <c r="H88" s="20" t="s">
        <v>298</v>
      </c>
      <c r="I88" s="20" t="s">
        <v>298</v>
      </c>
      <c r="J88" s="20" t="s">
        <v>298</v>
      </c>
      <c r="K88" s="14"/>
      <c r="L88" s="18"/>
    </row>
    <row r="89" spans="1:12" ht="16.5" customHeight="1" x14ac:dyDescent="0.25">
      <c r="A89" s="50" t="s">
        <v>319</v>
      </c>
      <c r="B89" s="56" t="s">
        <v>308</v>
      </c>
      <c r="C89" s="51">
        <v>0</v>
      </c>
      <c r="D89" s="39" t="s">
        <v>298</v>
      </c>
      <c r="E89" s="39" t="s">
        <v>298</v>
      </c>
      <c r="F89" s="39" t="s">
        <v>298</v>
      </c>
      <c r="G89" s="39" t="s">
        <v>298</v>
      </c>
      <c r="H89" s="20" t="s">
        <v>298</v>
      </c>
      <c r="I89" s="20" t="s">
        <v>298</v>
      </c>
      <c r="J89" s="20" t="s">
        <v>298</v>
      </c>
      <c r="K89" s="14"/>
      <c r="L89" s="18"/>
    </row>
    <row r="90" spans="1:12" ht="23.25" customHeight="1" x14ac:dyDescent="0.25">
      <c r="A90" s="49" t="s">
        <v>37</v>
      </c>
      <c r="B90" s="28" t="s">
        <v>76</v>
      </c>
      <c r="C90" s="39">
        <f>+C91+C92</f>
        <v>340</v>
      </c>
      <c r="D90" s="39" t="s">
        <v>298</v>
      </c>
      <c r="E90" s="39" t="s">
        <v>298</v>
      </c>
      <c r="F90" s="39" t="s">
        <v>298</v>
      </c>
      <c r="G90" s="39" t="s">
        <v>298</v>
      </c>
      <c r="H90" s="20" t="s">
        <v>298</v>
      </c>
      <c r="I90" s="20" t="s">
        <v>298</v>
      </c>
      <c r="J90" s="20" t="s">
        <v>298</v>
      </c>
      <c r="K90" s="14"/>
      <c r="L90" s="18"/>
    </row>
    <row r="91" spans="1:12" ht="21.75" customHeight="1" x14ac:dyDescent="0.25">
      <c r="A91" s="50" t="s">
        <v>21</v>
      </c>
      <c r="B91" s="36" t="s">
        <v>77</v>
      </c>
      <c r="C91" s="51">
        <v>324</v>
      </c>
      <c r="D91" s="39" t="s">
        <v>298</v>
      </c>
      <c r="E91" s="39" t="s">
        <v>298</v>
      </c>
      <c r="F91" s="39" t="s">
        <v>298</v>
      </c>
      <c r="G91" s="39" t="s">
        <v>298</v>
      </c>
      <c r="H91" s="20" t="s">
        <v>298</v>
      </c>
      <c r="I91" s="20" t="s">
        <v>298</v>
      </c>
      <c r="J91" s="20" t="s">
        <v>298</v>
      </c>
      <c r="K91" s="14"/>
      <c r="L91" s="18"/>
    </row>
    <row r="92" spans="1:12" ht="20.25" customHeight="1" x14ac:dyDescent="0.25">
      <c r="A92" s="50" t="s">
        <v>174</v>
      </c>
      <c r="B92" s="36" t="s">
        <v>175</v>
      </c>
      <c r="C92" s="51">
        <v>16</v>
      </c>
      <c r="D92" s="39" t="s">
        <v>298</v>
      </c>
      <c r="E92" s="39" t="s">
        <v>298</v>
      </c>
      <c r="F92" s="39" t="s">
        <v>298</v>
      </c>
      <c r="G92" s="39" t="s">
        <v>298</v>
      </c>
      <c r="H92" s="20" t="s">
        <v>298</v>
      </c>
      <c r="I92" s="20" t="s">
        <v>298</v>
      </c>
      <c r="J92" s="20" t="s">
        <v>298</v>
      </c>
      <c r="K92" s="14"/>
      <c r="L92" s="18"/>
    </row>
    <row r="93" spans="1:12" ht="22.5" customHeight="1" x14ac:dyDescent="0.25">
      <c r="A93" s="49" t="s">
        <v>38</v>
      </c>
      <c r="B93" s="28" t="s">
        <v>79</v>
      </c>
      <c r="C93" s="39">
        <f>+C94+C95+C96</f>
        <v>409</v>
      </c>
      <c r="D93" s="39" t="s">
        <v>298</v>
      </c>
      <c r="E93" s="39" t="s">
        <v>298</v>
      </c>
      <c r="F93" s="39" t="s">
        <v>298</v>
      </c>
      <c r="G93" s="39" t="s">
        <v>298</v>
      </c>
      <c r="H93" s="20" t="s">
        <v>298</v>
      </c>
      <c r="I93" s="20" t="s">
        <v>298</v>
      </c>
      <c r="J93" s="20" t="s">
        <v>298</v>
      </c>
      <c r="K93" s="14"/>
      <c r="L93" s="18"/>
    </row>
    <row r="94" spans="1:12" ht="16.5" customHeight="1" x14ac:dyDescent="0.25">
      <c r="A94" s="50" t="s">
        <v>29</v>
      </c>
      <c r="B94" s="36" t="s">
        <v>77</v>
      </c>
      <c r="C94" s="51">
        <v>345</v>
      </c>
      <c r="D94" s="39" t="s">
        <v>298</v>
      </c>
      <c r="E94" s="39" t="s">
        <v>298</v>
      </c>
      <c r="F94" s="39" t="s">
        <v>298</v>
      </c>
      <c r="G94" s="39" t="s">
        <v>298</v>
      </c>
      <c r="H94" s="20" t="s">
        <v>298</v>
      </c>
      <c r="I94" s="20" t="s">
        <v>298</v>
      </c>
      <c r="J94" s="20" t="s">
        <v>298</v>
      </c>
      <c r="K94" s="14"/>
      <c r="L94" s="18"/>
    </row>
    <row r="95" spans="1:12" ht="20.25" customHeight="1" x14ac:dyDescent="0.25">
      <c r="A95" s="50" t="s">
        <v>174</v>
      </c>
      <c r="B95" s="36" t="s">
        <v>175</v>
      </c>
      <c r="C95" s="51">
        <v>64</v>
      </c>
      <c r="D95" s="39" t="s">
        <v>298</v>
      </c>
      <c r="E95" s="39" t="s">
        <v>298</v>
      </c>
      <c r="F95" s="39" t="s">
        <v>298</v>
      </c>
      <c r="G95" s="39" t="s">
        <v>298</v>
      </c>
      <c r="H95" s="20" t="s">
        <v>298</v>
      </c>
      <c r="I95" s="20" t="s">
        <v>298</v>
      </c>
      <c r="J95" s="20" t="s">
        <v>298</v>
      </c>
      <c r="K95" s="14"/>
      <c r="L95" s="18"/>
    </row>
    <row r="96" spans="1:12" ht="19.5" customHeight="1" x14ac:dyDescent="0.25">
      <c r="A96" s="50" t="s">
        <v>13</v>
      </c>
      <c r="B96" s="36" t="s">
        <v>146</v>
      </c>
      <c r="C96" s="51">
        <v>0</v>
      </c>
      <c r="D96" s="39" t="s">
        <v>298</v>
      </c>
      <c r="E96" s="39" t="s">
        <v>298</v>
      </c>
      <c r="F96" s="39" t="s">
        <v>298</v>
      </c>
      <c r="G96" s="39" t="s">
        <v>298</v>
      </c>
      <c r="H96" s="20" t="s">
        <v>298</v>
      </c>
      <c r="I96" s="20" t="s">
        <v>298</v>
      </c>
      <c r="J96" s="20" t="s">
        <v>298</v>
      </c>
      <c r="K96" s="14"/>
      <c r="L96" s="18"/>
    </row>
    <row r="97" spans="1:12" ht="21.75" customHeight="1" x14ac:dyDescent="0.25">
      <c r="A97" s="49" t="s">
        <v>39</v>
      </c>
      <c r="B97" s="28" t="s">
        <v>79</v>
      </c>
      <c r="C97" s="39">
        <f>+C98+C99+C101+C100</f>
        <v>576</v>
      </c>
      <c r="D97" s="39" t="s">
        <v>298</v>
      </c>
      <c r="E97" s="39" t="s">
        <v>298</v>
      </c>
      <c r="F97" s="39" t="s">
        <v>298</v>
      </c>
      <c r="G97" s="39" t="s">
        <v>298</v>
      </c>
      <c r="H97" s="20" t="s">
        <v>298</v>
      </c>
      <c r="I97" s="20" t="s">
        <v>298</v>
      </c>
      <c r="J97" s="20" t="s">
        <v>298</v>
      </c>
      <c r="K97" s="14"/>
      <c r="L97" s="18"/>
    </row>
    <row r="98" spans="1:12" ht="20.25" customHeight="1" x14ac:dyDescent="0.25">
      <c r="A98" s="50" t="s">
        <v>216</v>
      </c>
      <c r="B98" s="36" t="s">
        <v>77</v>
      </c>
      <c r="C98" s="51">
        <v>534</v>
      </c>
      <c r="D98" s="39" t="s">
        <v>298</v>
      </c>
      <c r="E98" s="39" t="s">
        <v>298</v>
      </c>
      <c r="F98" s="39" t="s">
        <v>298</v>
      </c>
      <c r="G98" s="39" t="s">
        <v>298</v>
      </c>
      <c r="H98" s="20" t="s">
        <v>298</v>
      </c>
      <c r="I98" s="20" t="s">
        <v>298</v>
      </c>
      <c r="J98" s="20" t="s">
        <v>298</v>
      </c>
      <c r="K98" s="14"/>
      <c r="L98" s="18"/>
    </row>
    <row r="99" spans="1:12" ht="24.75" customHeight="1" x14ac:dyDescent="0.25">
      <c r="A99" s="50" t="s">
        <v>174</v>
      </c>
      <c r="B99" s="36" t="s">
        <v>175</v>
      </c>
      <c r="C99" s="51">
        <v>42</v>
      </c>
      <c r="D99" s="39" t="s">
        <v>298</v>
      </c>
      <c r="E99" s="39" t="s">
        <v>298</v>
      </c>
      <c r="F99" s="39" t="s">
        <v>298</v>
      </c>
      <c r="G99" s="39" t="s">
        <v>298</v>
      </c>
      <c r="H99" s="20" t="s">
        <v>298</v>
      </c>
      <c r="I99" s="20" t="s">
        <v>298</v>
      </c>
      <c r="J99" s="20" t="s">
        <v>298</v>
      </c>
      <c r="K99" s="14"/>
      <c r="L99" s="18"/>
    </row>
    <row r="100" spans="1:12" ht="24.75" customHeight="1" x14ac:dyDescent="0.25">
      <c r="A100" s="50" t="s">
        <v>186</v>
      </c>
      <c r="B100" s="36" t="s">
        <v>340</v>
      </c>
      <c r="C100" s="51">
        <v>0</v>
      </c>
      <c r="D100" s="39" t="s">
        <v>298</v>
      </c>
      <c r="E100" s="39" t="s">
        <v>298</v>
      </c>
      <c r="F100" s="39" t="s">
        <v>298</v>
      </c>
      <c r="G100" s="39" t="s">
        <v>298</v>
      </c>
      <c r="H100" s="20"/>
      <c r="I100" s="20"/>
      <c r="J100" s="20"/>
      <c r="K100" s="14"/>
      <c r="L100" s="18"/>
    </row>
    <row r="101" spans="1:12" ht="21.75" customHeight="1" x14ac:dyDescent="0.25">
      <c r="A101" s="50" t="s">
        <v>13</v>
      </c>
      <c r="B101" s="36" t="s">
        <v>146</v>
      </c>
      <c r="C101" s="51"/>
      <c r="D101" s="39" t="s">
        <v>298</v>
      </c>
      <c r="E101" s="39" t="s">
        <v>298</v>
      </c>
      <c r="F101" s="39" t="s">
        <v>298</v>
      </c>
      <c r="G101" s="39" t="s">
        <v>298</v>
      </c>
      <c r="H101" s="20" t="s">
        <v>298</v>
      </c>
      <c r="I101" s="20" t="s">
        <v>298</v>
      </c>
      <c r="J101" s="20" t="s">
        <v>298</v>
      </c>
      <c r="K101" s="14"/>
      <c r="L101" s="18"/>
    </row>
    <row r="102" spans="1:12" ht="18.75" customHeight="1" x14ac:dyDescent="0.25">
      <c r="A102" s="49" t="s">
        <v>40</v>
      </c>
      <c r="B102" s="28" t="s">
        <v>79</v>
      </c>
      <c r="C102" s="39">
        <f>+C103+C104+C105</f>
        <v>940</v>
      </c>
      <c r="D102" s="39" t="s">
        <v>298</v>
      </c>
      <c r="E102" s="39" t="s">
        <v>298</v>
      </c>
      <c r="F102" s="39" t="s">
        <v>298</v>
      </c>
      <c r="G102" s="39" t="s">
        <v>298</v>
      </c>
      <c r="H102" s="20" t="s">
        <v>298</v>
      </c>
      <c r="I102" s="20" t="s">
        <v>298</v>
      </c>
      <c r="J102" s="20" t="s">
        <v>298</v>
      </c>
      <c r="K102" s="14"/>
      <c r="L102" s="18"/>
    </row>
    <row r="103" spans="1:12" ht="19.5" customHeight="1" x14ac:dyDescent="0.25">
      <c r="A103" s="50" t="s">
        <v>29</v>
      </c>
      <c r="B103" s="36" t="s">
        <v>77</v>
      </c>
      <c r="C103" s="51">
        <v>840</v>
      </c>
      <c r="D103" s="39" t="s">
        <v>298</v>
      </c>
      <c r="E103" s="39" t="s">
        <v>298</v>
      </c>
      <c r="F103" s="39" t="s">
        <v>298</v>
      </c>
      <c r="G103" s="39" t="s">
        <v>298</v>
      </c>
      <c r="H103" s="20" t="s">
        <v>298</v>
      </c>
      <c r="I103" s="20" t="s">
        <v>298</v>
      </c>
      <c r="J103" s="20" t="s">
        <v>298</v>
      </c>
      <c r="K103" s="14"/>
      <c r="L103" s="18"/>
    </row>
    <row r="104" spans="1:12" ht="18.75" customHeight="1" x14ac:dyDescent="0.25">
      <c r="A104" s="50" t="s">
        <v>174</v>
      </c>
      <c r="B104" s="36" t="s">
        <v>175</v>
      </c>
      <c r="C104" s="51">
        <v>100</v>
      </c>
      <c r="D104" s="39" t="s">
        <v>298</v>
      </c>
      <c r="E104" s="39" t="s">
        <v>298</v>
      </c>
      <c r="F104" s="39" t="s">
        <v>298</v>
      </c>
      <c r="G104" s="39" t="s">
        <v>298</v>
      </c>
      <c r="H104" s="20" t="s">
        <v>298</v>
      </c>
      <c r="I104" s="20" t="s">
        <v>298</v>
      </c>
      <c r="J104" s="20" t="s">
        <v>298</v>
      </c>
      <c r="K104" s="14"/>
      <c r="L104" s="18"/>
    </row>
    <row r="105" spans="1:12" ht="18.75" customHeight="1" x14ac:dyDescent="0.25">
      <c r="A105" s="50" t="s">
        <v>319</v>
      </c>
      <c r="B105" s="56" t="s">
        <v>308</v>
      </c>
      <c r="C105" s="51">
        <v>0</v>
      </c>
      <c r="D105" s="39" t="s">
        <v>298</v>
      </c>
      <c r="E105" s="39" t="s">
        <v>298</v>
      </c>
      <c r="F105" s="39" t="s">
        <v>298</v>
      </c>
      <c r="G105" s="39" t="s">
        <v>298</v>
      </c>
      <c r="H105" s="20" t="s">
        <v>298</v>
      </c>
      <c r="I105" s="20" t="s">
        <v>298</v>
      </c>
      <c r="J105" s="20" t="s">
        <v>298</v>
      </c>
      <c r="K105" s="14"/>
      <c r="L105" s="18"/>
    </row>
    <row r="106" spans="1:12" ht="16.5" customHeight="1" x14ac:dyDescent="0.25">
      <c r="A106" s="49" t="s">
        <v>321</v>
      </c>
      <c r="B106" s="28" t="s">
        <v>41</v>
      </c>
      <c r="C106" s="39">
        <f>+C107+C108+C109</f>
        <v>986</v>
      </c>
      <c r="D106" s="39" t="s">
        <v>298</v>
      </c>
      <c r="E106" s="39" t="s">
        <v>298</v>
      </c>
      <c r="F106" s="39" t="s">
        <v>298</v>
      </c>
      <c r="G106" s="39" t="s">
        <v>298</v>
      </c>
      <c r="H106" s="20" t="s">
        <v>298</v>
      </c>
      <c r="I106" s="20" t="s">
        <v>298</v>
      </c>
      <c r="J106" s="20" t="s">
        <v>298</v>
      </c>
      <c r="K106" s="14"/>
      <c r="L106" s="18"/>
    </row>
    <row r="107" spans="1:12" ht="18" customHeight="1" x14ac:dyDescent="0.25">
      <c r="A107" s="50" t="s">
        <v>29</v>
      </c>
      <c r="B107" s="36" t="s">
        <v>77</v>
      </c>
      <c r="C107" s="51">
        <v>891</v>
      </c>
      <c r="D107" s="39" t="s">
        <v>298</v>
      </c>
      <c r="E107" s="39" t="s">
        <v>298</v>
      </c>
      <c r="F107" s="39" t="s">
        <v>298</v>
      </c>
      <c r="G107" s="39" t="s">
        <v>298</v>
      </c>
      <c r="H107" s="20" t="s">
        <v>298</v>
      </c>
      <c r="I107" s="20" t="s">
        <v>298</v>
      </c>
      <c r="J107" s="20" t="s">
        <v>298</v>
      </c>
      <c r="K107" s="14"/>
      <c r="L107" s="18"/>
    </row>
    <row r="108" spans="1:12" ht="17.25" customHeight="1" x14ac:dyDescent="0.25">
      <c r="A108" s="50" t="s">
        <v>174</v>
      </c>
      <c r="B108" s="36" t="s">
        <v>175</v>
      </c>
      <c r="C108" s="51">
        <v>95</v>
      </c>
      <c r="D108" s="39" t="s">
        <v>298</v>
      </c>
      <c r="E108" s="39" t="s">
        <v>298</v>
      </c>
      <c r="F108" s="39" t="s">
        <v>298</v>
      </c>
      <c r="G108" s="39" t="s">
        <v>298</v>
      </c>
      <c r="H108" s="20" t="s">
        <v>298</v>
      </c>
      <c r="I108" s="20" t="s">
        <v>298</v>
      </c>
      <c r="J108" s="20" t="s">
        <v>298</v>
      </c>
      <c r="K108" s="14"/>
      <c r="L108" s="18"/>
    </row>
    <row r="109" spans="1:12" ht="17.25" customHeight="1" x14ac:dyDescent="0.25">
      <c r="A109" s="50" t="s">
        <v>13</v>
      </c>
      <c r="B109" s="36" t="s">
        <v>146</v>
      </c>
      <c r="C109" s="51">
        <v>0</v>
      </c>
      <c r="D109" s="39" t="s">
        <v>298</v>
      </c>
      <c r="E109" s="39" t="s">
        <v>298</v>
      </c>
      <c r="F109" s="39" t="s">
        <v>298</v>
      </c>
      <c r="G109" s="39" t="s">
        <v>298</v>
      </c>
      <c r="H109" s="20" t="s">
        <v>298</v>
      </c>
      <c r="I109" s="20" t="s">
        <v>298</v>
      </c>
      <c r="J109" s="20" t="s">
        <v>298</v>
      </c>
      <c r="K109" s="14"/>
      <c r="L109" s="18"/>
    </row>
    <row r="110" spans="1:12" ht="18.75" customHeight="1" x14ac:dyDescent="0.25">
      <c r="A110" s="49" t="s">
        <v>256</v>
      </c>
      <c r="B110" s="28" t="s">
        <v>81</v>
      </c>
      <c r="C110" s="39">
        <f>+C111+C112+C113</f>
        <v>710</v>
      </c>
      <c r="D110" s="39" t="s">
        <v>298</v>
      </c>
      <c r="E110" s="39" t="s">
        <v>298</v>
      </c>
      <c r="F110" s="39" t="s">
        <v>298</v>
      </c>
      <c r="G110" s="39" t="s">
        <v>298</v>
      </c>
      <c r="H110" s="20" t="s">
        <v>298</v>
      </c>
      <c r="I110" s="20" t="s">
        <v>298</v>
      </c>
      <c r="J110" s="20" t="s">
        <v>298</v>
      </c>
      <c r="K110" s="14"/>
      <c r="L110" s="18"/>
    </row>
    <row r="111" spans="1:12" ht="16.5" customHeight="1" x14ac:dyDescent="0.25">
      <c r="A111" s="50" t="s">
        <v>21</v>
      </c>
      <c r="B111" s="36" t="s">
        <v>77</v>
      </c>
      <c r="C111" s="51">
        <v>699</v>
      </c>
      <c r="D111" s="39" t="s">
        <v>298</v>
      </c>
      <c r="E111" s="39" t="s">
        <v>298</v>
      </c>
      <c r="F111" s="39" t="s">
        <v>298</v>
      </c>
      <c r="G111" s="39" t="s">
        <v>298</v>
      </c>
      <c r="H111" s="20" t="s">
        <v>298</v>
      </c>
      <c r="I111" s="20" t="s">
        <v>298</v>
      </c>
      <c r="J111" s="20" t="s">
        <v>298</v>
      </c>
      <c r="K111" s="14"/>
      <c r="L111" s="18"/>
    </row>
    <row r="112" spans="1:12" ht="18" customHeight="1" x14ac:dyDescent="0.25">
      <c r="A112" s="50" t="s">
        <v>174</v>
      </c>
      <c r="B112" s="36" t="s">
        <v>175</v>
      </c>
      <c r="C112" s="51">
        <v>11</v>
      </c>
      <c r="D112" s="39" t="s">
        <v>298</v>
      </c>
      <c r="E112" s="39" t="s">
        <v>298</v>
      </c>
      <c r="F112" s="39" t="s">
        <v>298</v>
      </c>
      <c r="G112" s="39" t="s">
        <v>298</v>
      </c>
      <c r="H112" s="20" t="s">
        <v>298</v>
      </c>
      <c r="I112" s="20" t="s">
        <v>298</v>
      </c>
      <c r="J112" s="20" t="s">
        <v>298</v>
      </c>
      <c r="K112" s="14"/>
      <c r="L112" s="18"/>
    </row>
    <row r="113" spans="1:12" ht="18.75" customHeight="1" x14ac:dyDescent="0.25">
      <c r="A113" s="50" t="s">
        <v>13</v>
      </c>
      <c r="B113" s="36" t="s">
        <v>146</v>
      </c>
      <c r="C113" s="51">
        <v>0</v>
      </c>
      <c r="D113" s="39" t="s">
        <v>298</v>
      </c>
      <c r="E113" s="39" t="s">
        <v>298</v>
      </c>
      <c r="F113" s="39" t="s">
        <v>298</v>
      </c>
      <c r="G113" s="39" t="s">
        <v>298</v>
      </c>
      <c r="H113" s="20" t="s">
        <v>298</v>
      </c>
      <c r="I113" s="20" t="s">
        <v>298</v>
      </c>
      <c r="J113" s="20" t="s">
        <v>298</v>
      </c>
      <c r="K113" s="14"/>
      <c r="L113" s="18"/>
    </row>
    <row r="114" spans="1:12" ht="19.5" customHeight="1" x14ac:dyDescent="0.25">
      <c r="A114" s="49" t="s">
        <v>30</v>
      </c>
      <c r="B114" s="28" t="s">
        <v>41</v>
      </c>
      <c r="C114" s="39">
        <f>+C115+C116+C117+C118</f>
        <v>758</v>
      </c>
      <c r="D114" s="39" t="s">
        <v>298</v>
      </c>
      <c r="E114" s="39" t="s">
        <v>298</v>
      </c>
      <c r="F114" s="39" t="s">
        <v>298</v>
      </c>
      <c r="G114" s="39" t="s">
        <v>298</v>
      </c>
      <c r="H114" s="20" t="s">
        <v>298</v>
      </c>
      <c r="I114" s="20" t="s">
        <v>298</v>
      </c>
      <c r="J114" s="20" t="s">
        <v>298</v>
      </c>
      <c r="K114" s="14"/>
      <c r="L114" s="18"/>
    </row>
    <row r="115" spans="1:12" ht="21" customHeight="1" x14ac:dyDescent="0.25">
      <c r="A115" s="50" t="s">
        <v>21</v>
      </c>
      <c r="B115" s="36" t="s">
        <v>77</v>
      </c>
      <c r="C115" s="51">
        <v>722</v>
      </c>
      <c r="D115" s="39" t="s">
        <v>298</v>
      </c>
      <c r="E115" s="39" t="s">
        <v>298</v>
      </c>
      <c r="F115" s="39" t="s">
        <v>298</v>
      </c>
      <c r="G115" s="39" t="s">
        <v>298</v>
      </c>
      <c r="H115" s="20" t="s">
        <v>298</v>
      </c>
      <c r="I115" s="20" t="s">
        <v>298</v>
      </c>
      <c r="J115" s="20" t="s">
        <v>298</v>
      </c>
      <c r="K115" s="14"/>
      <c r="L115" s="18"/>
    </row>
    <row r="116" spans="1:12" ht="18" customHeight="1" x14ac:dyDescent="0.25">
      <c r="A116" s="50" t="s">
        <v>174</v>
      </c>
      <c r="B116" s="36" t="s">
        <v>175</v>
      </c>
      <c r="C116" s="51">
        <v>36</v>
      </c>
      <c r="D116" s="39" t="s">
        <v>298</v>
      </c>
      <c r="E116" s="39" t="s">
        <v>298</v>
      </c>
      <c r="F116" s="39" t="s">
        <v>298</v>
      </c>
      <c r="G116" s="39" t="s">
        <v>298</v>
      </c>
      <c r="H116" s="20" t="s">
        <v>298</v>
      </c>
      <c r="I116" s="20" t="s">
        <v>298</v>
      </c>
      <c r="J116" s="20" t="s">
        <v>298</v>
      </c>
      <c r="K116" s="14"/>
      <c r="L116" s="18"/>
    </row>
    <row r="117" spans="1:12" ht="18.75" customHeight="1" x14ac:dyDescent="0.25">
      <c r="A117" s="57" t="s">
        <v>161</v>
      </c>
      <c r="B117" s="56" t="s">
        <v>162</v>
      </c>
      <c r="C117" s="51">
        <v>0</v>
      </c>
      <c r="D117" s="39" t="s">
        <v>298</v>
      </c>
      <c r="E117" s="39" t="s">
        <v>298</v>
      </c>
      <c r="F117" s="39" t="s">
        <v>298</v>
      </c>
      <c r="G117" s="39" t="s">
        <v>298</v>
      </c>
      <c r="H117" s="20" t="s">
        <v>298</v>
      </c>
      <c r="I117" s="20" t="s">
        <v>298</v>
      </c>
      <c r="J117" s="20" t="s">
        <v>298</v>
      </c>
      <c r="K117" s="14"/>
      <c r="L117" s="18"/>
    </row>
    <row r="118" spans="1:12" ht="18.75" customHeight="1" x14ac:dyDescent="0.25">
      <c r="A118" s="50" t="s">
        <v>13</v>
      </c>
      <c r="B118" s="36" t="s">
        <v>146</v>
      </c>
      <c r="C118" s="51">
        <v>0</v>
      </c>
      <c r="D118" s="39" t="s">
        <v>298</v>
      </c>
      <c r="E118" s="39" t="s">
        <v>298</v>
      </c>
      <c r="F118" s="39" t="s">
        <v>298</v>
      </c>
      <c r="G118" s="39" t="s">
        <v>298</v>
      </c>
      <c r="H118" s="20" t="s">
        <v>298</v>
      </c>
      <c r="I118" s="20" t="s">
        <v>298</v>
      </c>
      <c r="J118" s="20" t="s">
        <v>298</v>
      </c>
      <c r="K118" s="14"/>
      <c r="L118" s="18"/>
    </row>
    <row r="119" spans="1:12" ht="19.5" customHeight="1" x14ac:dyDescent="0.25">
      <c r="A119" s="49" t="s">
        <v>42</v>
      </c>
      <c r="B119" s="28" t="s">
        <v>81</v>
      </c>
      <c r="C119" s="39">
        <f>+C120+C121+C123+C122</f>
        <v>637</v>
      </c>
      <c r="D119" s="39" t="s">
        <v>298</v>
      </c>
      <c r="E119" s="39" t="s">
        <v>298</v>
      </c>
      <c r="F119" s="39" t="s">
        <v>298</v>
      </c>
      <c r="G119" s="39" t="s">
        <v>298</v>
      </c>
      <c r="H119" s="20" t="s">
        <v>298</v>
      </c>
      <c r="I119" s="20" t="s">
        <v>298</v>
      </c>
      <c r="J119" s="20" t="s">
        <v>298</v>
      </c>
      <c r="K119" s="14"/>
      <c r="L119" s="18"/>
    </row>
    <row r="120" spans="1:12" ht="17.25" customHeight="1" x14ac:dyDescent="0.25">
      <c r="A120" s="50" t="s">
        <v>29</v>
      </c>
      <c r="B120" s="36" t="s">
        <v>77</v>
      </c>
      <c r="C120" s="51">
        <v>570</v>
      </c>
      <c r="D120" s="39" t="s">
        <v>298</v>
      </c>
      <c r="E120" s="39" t="s">
        <v>298</v>
      </c>
      <c r="F120" s="39" t="s">
        <v>298</v>
      </c>
      <c r="G120" s="39" t="s">
        <v>298</v>
      </c>
      <c r="H120" s="20" t="s">
        <v>298</v>
      </c>
      <c r="I120" s="20" t="s">
        <v>298</v>
      </c>
      <c r="J120" s="20" t="s">
        <v>298</v>
      </c>
      <c r="K120" s="14"/>
      <c r="L120" s="18"/>
    </row>
    <row r="121" spans="1:12" ht="18.75" customHeight="1" x14ac:dyDescent="0.25">
      <c r="A121" s="50" t="s">
        <v>174</v>
      </c>
      <c r="B121" s="36" t="s">
        <v>175</v>
      </c>
      <c r="C121" s="51">
        <v>67</v>
      </c>
      <c r="D121" s="39" t="s">
        <v>298</v>
      </c>
      <c r="E121" s="39" t="s">
        <v>298</v>
      </c>
      <c r="F121" s="39" t="s">
        <v>298</v>
      </c>
      <c r="G121" s="39" t="s">
        <v>298</v>
      </c>
      <c r="H121" s="20" t="s">
        <v>298</v>
      </c>
      <c r="I121" s="20" t="s">
        <v>298</v>
      </c>
      <c r="J121" s="20" t="s">
        <v>298</v>
      </c>
      <c r="K121" s="14"/>
      <c r="L121" s="18"/>
    </row>
    <row r="122" spans="1:12" ht="18.75" customHeight="1" x14ac:dyDescent="0.25">
      <c r="A122" s="50" t="s">
        <v>186</v>
      </c>
      <c r="B122" s="36" t="s">
        <v>308</v>
      </c>
      <c r="C122" s="51">
        <v>0</v>
      </c>
      <c r="D122" s="39" t="s">
        <v>298</v>
      </c>
      <c r="E122" s="39" t="s">
        <v>298</v>
      </c>
      <c r="F122" s="39" t="s">
        <v>298</v>
      </c>
      <c r="G122" s="39" t="s">
        <v>298</v>
      </c>
      <c r="H122" s="20" t="s">
        <v>298</v>
      </c>
      <c r="I122" s="20" t="s">
        <v>298</v>
      </c>
      <c r="J122" s="20" t="s">
        <v>298</v>
      </c>
      <c r="K122" s="14"/>
      <c r="L122" s="18"/>
    </row>
    <row r="123" spans="1:12" ht="18" customHeight="1" x14ac:dyDescent="0.25">
      <c r="A123" s="50" t="s">
        <v>13</v>
      </c>
      <c r="B123" s="36" t="s">
        <v>146</v>
      </c>
      <c r="C123" s="51">
        <v>0</v>
      </c>
      <c r="D123" s="39" t="s">
        <v>298</v>
      </c>
      <c r="E123" s="39" t="s">
        <v>298</v>
      </c>
      <c r="F123" s="39" t="s">
        <v>298</v>
      </c>
      <c r="G123" s="39" t="s">
        <v>298</v>
      </c>
      <c r="H123" s="20" t="s">
        <v>298</v>
      </c>
      <c r="I123" s="20" t="s">
        <v>298</v>
      </c>
      <c r="J123" s="20" t="s">
        <v>298</v>
      </c>
      <c r="K123" s="14"/>
      <c r="L123" s="18"/>
    </row>
    <row r="124" spans="1:12" ht="19.5" customHeight="1" x14ac:dyDescent="0.25">
      <c r="A124" s="49" t="s">
        <v>53</v>
      </c>
      <c r="B124" s="28" t="s">
        <v>81</v>
      </c>
      <c r="C124" s="39">
        <f>+C125+C126+C127</f>
        <v>590</v>
      </c>
      <c r="D124" s="39" t="s">
        <v>298</v>
      </c>
      <c r="E124" s="39" t="s">
        <v>298</v>
      </c>
      <c r="F124" s="39" t="s">
        <v>298</v>
      </c>
      <c r="G124" s="39" t="s">
        <v>298</v>
      </c>
      <c r="H124" s="20" t="s">
        <v>298</v>
      </c>
      <c r="I124" s="20" t="s">
        <v>298</v>
      </c>
      <c r="J124" s="20" t="s">
        <v>298</v>
      </c>
      <c r="K124" s="14"/>
      <c r="L124" s="18"/>
    </row>
    <row r="125" spans="1:12" ht="15.75" customHeight="1" x14ac:dyDescent="0.25">
      <c r="A125" s="50" t="s">
        <v>21</v>
      </c>
      <c r="B125" s="36" t="s">
        <v>77</v>
      </c>
      <c r="C125" s="51">
        <v>483</v>
      </c>
      <c r="D125" s="39" t="s">
        <v>298</v>
      </c>
      <c r="E125" s="39" t="s">
        <v>298</v>
      </c>
      <c r="F125" s="39" t="s">
        <v>298</v>
      </c>
      <c r="G125" s="39" t="s">
        <v>298</v>
      </c>
      <c r="H125" s="20" t="s">
        <v>298</v>
      </c>
      <c r="I125" s="20" t="s">
        <v>298</v>
      </c>
      <c r="J125" s="20" t="s">
        <v>298</v>
      </c>
      <c r="K125" s="14"/>
      <c r="L125" s="18"/>
    </row>
    <row r="126" spans="1:12" ht="15.75" customHeight="1" x14ac:dyDescent="0.25">
      <c r="A126" s="50" t="s">
        <v>174</v>
      </c>
      <c r="B126" s="36" t="s">
        <v>175</v>
      </c>
      <c r="C126" s="51">
        <v>107</v>
      </c>
      <c r="D126" s="39" t="s">
        <v>298</v>
      </c>
      <c r="E126" s="39" t="s">
        <v>298</v>
      </c>
      <c r="F126" s="39" t="s">
        <v>298</v>
      </c>
      <c r="G126" s="39" t="s">
        <v>298</v>
      </c>
      <c r="H126" s="20" t="s">
        <v>298</v>
      </c>
      <c r="I126" s="20" t="s">
        <v>298</v>
      </c>
      <c r="J126" s="20" t="s">
        <v>298</v>
      </c>
      <c r="K126" s="14"/>
      <c r="L126" s="18"/>
    </row>
    <row r="127" spans="1:12" ht="18.75" customHeight="1" x14ac:dyDescent="0.25">
      <c r="A127" s="50" t="s">
        <v>13</v>
      </c>
      <c r="B127" s="36" t="s">
        <v>146</v>
      </c>
      <c r="C127" s="51">
        <v>0</v>
      </c>
      <c r="D127" s="39" t="s">
        <v>298</v>
      </c>
      <c r="E127" s="39" t="s">
        <v>298</v>
      </c>
      <c r="F127" s="39" t="s">
        <v>298</v>
      </c>
      <c r="G127" s="39" t="s">
        <v>298</v>
      </c>
      <c r="H127" s="20" t="s">
        <v>298</v>
      </c>
      <c r="I127" s="20" t="s">
        <v>298</v>
      </c>
      <c r="J127" s="20" t="s">
        <v>298</v>
      </c>
      <c r="K127" s="14"/>
      <c r="L127" s="18"/>
    </row>
    <row r="128" spans="1:12" ht="15" customHeight="1" x14ac:dyDescent="0.25">
      <c r="A128" s="49" t="s">
        <v>31</v>
      </c>
      <c r="B128" s="28" t="s">
        <v>81</v>
      </c>
      <c r="C128" s="39">
        <f>+C129+C130+C131</f>
        <v>1294</v>
      </c>
      <c r="D128" s="39" t="s">
        <v>298</v>
      </c>
      <c r="E128" s="39" t="s">
        <v>298</v>
      </c>
      <c r="F128" s="39" t="s">
        <v>298</v>
      </c>
      <c r="G128" s="39" t="s">
        <v>298</v>
      </c>
      <c r="H128" s="20" t="s">
        <v>298</v>
      </c>
      <c r="I128" s="20" t="s">
        <v>298</v>
      </c>
      <c r="J128" s="20" t="s">
        <v>298</v>
      </c>
      <c r="K128" s="14"/>
      <c r="L128" s="18"/>
    </row>
    <row r="129" spans="1:12" ht="15.75" customHeight="1" x14ac:dyDescent="0.25">
      <c r="A129" s="50" t="s">
        <v>29</v>
      </c>
      <c r="B129" s="36" t="s">
        <v>77</v>
      </c>
      <c r="C129" s="51">
        <v>1280</v>
      </c>
      <c r="D129" s="39" t="s">
        <v>298</v>
      </c>
      <c r="E129" s="39" t="s">
        <v>298</v>
      </c>
      <c r="F129" s="39" t="s">
        <v>298</v>
      </c>
      <c r="G129" s="39" t="s">
        <v>298</v>
      </c>
      <c r="H129" s="20" t="s">
        <v>298</v>
      </c>
      <c r="I129" s="20" t="s">
        <v>298</v>
      </c>
      <c r="J129" s="20" t="s">
        <v>298</v>
      </c>
      <c r="K129" s="14"/>
      <c r="L129" s="18"/>
    </row>
    <row r="130" spans="1:12" ht="15.75" customHeight="1" x14ac:dyDescent="0.25">
      <c r="A130" s="50" t="s">
        <v>174</v>
      </c>
      <c r="B130" s="36" t="s">
        <v>175</v>
      </c>
      <c r="C130" s="51">
        <v>14</v>
      </c>
      <c r="D130" s="39" t="s">
        <v>298</v>
      </c>
      <c r="E130" s="39" t="s">
        <v>298</v>
      </c>
      <c r="F130" s="39" t="s">
        <v>298</v>
      </c>
      <c r="G130" s="39" t="s">
        <v>298</v>
      </c>
      <c r="H130" s="20"/>
      <c r="I130" s="20"/>
      <c r="J130" s="20"/>
      <c r="K130" s="14"/>
      <c r="L130" s="18"/>
    </row>
    <row r="131" spans="1:12" ht="15" customHeight="1" x14ac:dyDescent="0.25">
      <c r="A131" s="50" t="s">
        <v>13</v>
      </c>
      <c r="B131" s="36" t="s">
        <v>146</v>
      </c>
      <c r="C131" s="51">
        <v>0</v>
      </c>
      <c r="D131" s="39" t="s">
        <v>298</v>
      </c>
      <c r="E131" s="39" t="s">
        <v>298</v>
      </c>
      <c r="F131" s="39" t="s">
        <v>298</v>
      </c>
      <c r="G131" s="39" t="s">
        <v>298</v>
      </c>
      <c r="H131" s="20" t="s">
        <v>298</v>
      </c>
      <c r="I131" s="20" t="s">
        <v>298</v>
      </c>
      <c r="J131" s="20" t="s">
        <v>298</v>
      </c>
      <c r="K131" s="14"/>
      <c r="L131" s="18"/>
    </row>
    <row r="132" spans="1:12" ht="17.25" customHeight="1" x14ac:dyDescent="0.25">
      <c r="A132" s="49" t="s">
        <v>32</v>
      </c>
      <c r="B132" s="28" t="s">
        <v>81</v>
      </c>
      <c r="C132" s="39">
        <f>+C133+C134+C135</f>
        <v>619</v>
      </c>
      <c r="D132" s="39" t="s">
        <v>298</v>
      </c>
      <c r="E132" s="39" t="s">
        <v>298</v>
      </c>
      <c r="F132" s="39" t="s">
        <v>298</v>
      </c>
      <c r="G132" s="39" t="s">
        <v>298</v>
      </c>
      <c r="H132" s="20" t="s">
        <v>298</v>
      </c>
      <c r="I132" s="20" t="s">
        <v>298</v>
      </c>
      <c r="J132" s="20" t="s">
        <v>298</v>
      </c>
      <c r="K132" s="14"/>
      <c r="L132" s="18"/>
    </row>
    <row r="133" spans="1:12" ht="17.25" customHeight="1" x14ac:dyDescent="0.25">
      <c r="A133" s="57" t="s">
        <v>21</v>
      </c>
      <c r="B133" s="36" t="s">
        <v>77</v>
      </c>
      <c r="C133" s="51">
        <v>597</v>
      </c>
      <c r="D133" s="39" t="s">
        <v>298</v>
      </c>
      <c r="E133" s="39" t="s">
        <v>298</v>
      </c>
      <c r="F133" s="39" t="s">
        <v>298</v>
      </c>
      <c r="G133" s="39" t="s">
        <v>298</v>
      </c>
      <c r="H133" s="20" t="s">
        <v>298</v>
      </c>
      <c r="I133" s="20" t="s">
        <v>298</v>
      </c>
      <c r="J133" s="20" t="s">
        <v>298</v>
      </c>
      <c r="K133" s="14"/>
      <c r="L133" s="18"/>
    </row>
    <row r="134" spans="1:12" ht="15" customHeight="1" x14ac:dyDescent="0.25">
      <c r="A134" s="50" t="s">
        <v>174</v>
      </c>
      <c r="B134" s="36" t="s">
        <v>175</v>
      </c>
      <c r="C134" s="51">
        <v>22</v>
      </c>
      <c r="D134" s="39" t="s">
        <v>298</v>
      </c>
      <c r="E134" s="39" t="s">
        <v>298</v>
      </c>
      <c r="F134" s="39" t="s">
        <v>298</v>
      </c>
      <c r="G134" s="39" t="s">
        <v>298</v>
      </c>
      <c r="H134" s="20" t="s">
        <v>298</v>
      </c>
      <c r="I134" s="20" t="s">
        <v>298</v>
      </c>
      <c r="J134" s="20" t="s">
        <v>298</v>
      </c>
      <c r="K134" s="14"/>
      <c r="L134" s="18"/>
    </row>
    <row r="135" spans="1:12" ht="16.5" customHeight="1" x14ac:dyDescent="0.25">
      <c r="A135" s="50" t="s">
        <v>13</v>
      </c>
      <c r="B135" s="36" t="s">
        <v>146</v>
      </c>
      <c r="C135" s="51">
        <v>0</v>
      </c>
      <c r="D135" s="39" t="s">
        <v>298</v>
      </c>
      <c r="E135" s="39" t="s">
        <v>298</v>
      </c>
      <c r="F135" s="39" t="s">
        <v>298</v>
      </c>
      <c r="G135" s="39" t="s">
        <v>298</v>
      </c>
      <c r="H135" s="20"/>
      <c r="I135" s="20"/>
      <c r="J135" s="20"/>
      <c r="K135" s="14"/>
      <c r="L135" s="18"/>
    </row>
    <row r="136" spans="1:12" ht="17.25" customHeight="1" x14ac:dyDescent="0.25">
      <c r="A136" s="49" t="s">
        <v>33</v>
      </c>
      <c r="B136" s="28" t="s">
        <v>81</v>
      </c>
      <c r="C136" s="39">
        <f>+C137+C138+C139</f>
        <v>260</v>
      </c>
      <c r="D136" s="39" t="s">
        <v>298</v>
      </c>
      <c r="E136" s="39" t="s">
        <v>298</v>
      </c>
      <c r="F136" s="39" t="s">
        <v>298</v>
      </c>
      <c r="G136" s="39" t="s">
        <v>298</v>
      </c>
      <c r="H136" s="20" t="s">
        <v>298</v>
      </c>
      <c r="I136" s="20" t="s">
        <v>298</v>
      </c>
      <c r="J136" s="20" t="s">
        <v>298</v>
      </c>
      <c r="K136" s="14"/>
      <c r="L136" s="18"/>
    </row>
    <row r="137" spans="1:12" ht="18.75" customHeight="1" x14ac:dyDescent="0.25">
      <c r="A137" s="50" t="s">
        <v>238</v>
      </c>
      <c r="B137" s="36" t="s">
        <v>77</v>
      </c>
      <c r="C137" s="51">
        <v>224</v>
      </c>
      <c r="D137" s="39" t="s">
        <v>298</v>
      </c>
      <c r="E137" s="39" t="s">
        <v>298</v>
      </c>
      <c r="F137" s="39" t="s">
        <v>298</v>
      </c>
      <c r="G137" s="39" t="s">
        <v>298</v>
      </c>
      <c r="H137" s="20" t="s">
        <v>298</v>
      </c>
      <c r="I137" s="20" t="s">
        <v>298</v>
      </c>
      <c r="J137" s="20" t="s">
        <v>298</v>
      </c>
      <c r="K137" s="14"/>
      <c r="L137" s="18"/>
    </row>
    <row r="138" spans="1:12" ht="18.75" customHeight="1" x14ac:dyDescent="0.25">
      <c r="A138" s="50" t="s">
        <v>174</v>
      </c>
      <c r="B138" s="36" t="s">
        <v>175</v>
      </c>
      <c r="C138" s="51">
        <v>36</v>
      </c>
      <c r="D138" s="39" t="s">
        <v>298</v>
      </c>
      <c r="E138" s="39" t="s">
        <v>298</v>
      </c>
      <c r="F138" s="39" t="s">
        <v>298</v>
      </c>
      <c r="G138" s="39" t="s">
        <v>298</v>
      </c>
      <c r="H138" s="20" t="s">
        <v>298</v>
      </c>
      <c r="I138" s="20" t="s">
        <v>298</v>
      </c>
      <c r="J138" s="20" t="s">
        <v>298</v>
      </c>
      <c r="K138" s="14"/>
      <c r="L138" s="18"/>
    </row>
    <row r="139" spans="1:12" ht="18.75" customHeight="1" x14ac:dyDescent="0.25">
      <c r="A139" s="50" t="s">
        <v>186</v>
      </c>
      <c r="B139" s="56" t="s">
        <v>308</v>
      </c>
      <c r="C139" s="51">
        <v>0</v>
      </c>
      <c r="D139" s="39" t="s">
        <v>298</v>
      </c>
      <c r="E139" s="39" t="s">
        <v>298</v>
      </c>
      <c r="F139" s="39" t="s">
        <v>298</v>
      </c>
      <c r="G139" s="39" t="s">
        <v>298</v>
      </c>
      <c r="H139" s="20" t="s">
        <v>298</v>
      </c>
      <c r="I139" s="20" t="s">
        <v>298</v>
      </c>
      <c r="J139" s="20" t="s">
        <v>298</v>
      </c>
      <c r="K139" s="14"/>
      <c r="L139" s="18"/>
    </row>
    <row r="140" spans="1:12" ht="15.75" x14ac:dyDescent="0.25">
      <c r="A140" s="49" t="s">
        <v>241</v>
      </c>
      <c r="B140" s="35" t="s">
        <v>327</v>
      </c>
      <c r="C140" s="39">
        <f>+C141+C142</f>
        <v>1281</v>
      </c>
      <c r="D140" s="39">
        <f t="shared" ref="D140:G140" si="29">+D141+D142</f>
        <v>320</v>
      </c>
      <c r="E140" s="39">
        <f t="shared" si="29"/>
        <v>321</v>
      </c>
      <c r="F140" s="39">
        <f t="shared" si="29"/>
        <v>319</v>
      </c>
      <c r="G140" s="39">
        <f t="shared" si="29"/>
        <v>321</v>
      </c>
      <c r="H140" s="39">
        <f t="shared" ref="H140:J140" si="30">+H141+H142</f>
        <v>1334</v>
      </c>
      <c r="I140" s="39">
        <f t="shared" si="30"/>
        <v>1373</v>
      </c>
      <c r="J140" s="39">
        <f t="shared" si="30"/>
        <v>1409</v>
      </c>
      <c r="K140" s="14"/>
      <c r="L140" s="18"/>
    </row>
    <row r="141" spans="1:12" ht="15.75" x14ac:dyDescent="0.25">
      <c r="A141" s="22" t="s">
        <v>222</v>
      </c>
      <c r="B141" s="59"/>
      <c r="C141" s="51">
        <f>+C144+C147</f>
        <v>1213</v>
      </c>
      <c r="D141" s="51">
        <f>+D144+D147</f>
        <v>304</v>
      </c>
      <c r="E141" s="51">
        <f t="shared" ref="E141:G141" si="31">+E144+E147</f>
        <v>303</v>
      </c>
      <c r="F141" s="51">
        <f t="shared" si="31"/>
        <v>303</v>
      </c>
      <c r="G141" s="51">
        <f t="shared" si="31"/>
        <v>303</v>
      </c>
      <c r="H141" s="51">
        <f t="shared" ref="H141:J141" si="32">+H144+H147</f>
        <v>1264</v>
      </c>
      <c r="I141" s="51">
        <f t="shared" si="32"/>
        <v>1302</v>
      </c>
      <c r="J141" s="51">
        <f t="shared" si="32"/>
        <v>1336</v>
      </c>
      <c r="K141" s="14"/>
      <c r="L141" s="18"/>
    </row>
    <row r="142" spans="1:12" ht="15" customHeight="1" x14ac:dyDescent="0.25">
      <c r="A142" s="22" t="s">
        <v>159</v>
      </c>
      <c r="B142" s="60"/>
      <c r="C142" s="51">
        <f>+C145+C148</f>
        <v>68</v>
      </c>
      <c r="D142" s="51">
        <f>+D145+D148</f>
        <v>16</v>
      </c>
      <c r="E142" s="51">
        <f t="shared" ref="E142:G142" si="33">+E145+E148</f>
        <v>18</v>
      </c>
      <c r="F142" s="51">
        <f t="shared" si="33"/>
        <v>16</v>
      </c>
      <c r="G142" s="51">
        <f t="shared" si="33"/>
        <v>18</v>
      </c>
      <c r="H142" s="51">
        <f t="shared" ref="H142:J142" si="34">+H145+H148</f>
        <v>70</v>
      </c>
      <c r="I142" s="51">
        <f t="shared" si="34"/>
        <v>71</v>
      </c>
      <c r="J142" s="51">
        <f t="shared" si="34"/>
        <v>73</v>
      </c>
      <c r="K142" s="14"/>
      <c r="L142" s="18"/>
    </row>
    <row r="143" spans="1:12" ht="19.5" customHeight="1" x14ac:dyDescent="0.25">
      <c r="A143" s="61" t="s">
        <v>269</v>
      </c>
      <c r="B143" s="62"/>
      <c r="C143" s="39">
        <f>+C144+C145</f>
        <v>602</v>
      </c>
      <c r="D143" s="39">
        <f t="shared" ref="D143:J143" si="35">+D144+D145</f>
        <v>150</v>
      </c>
      <c r="E143" s="39">
        <f t="shared" si="35"/>
        <v>151</v>
      </c>
      <c r="F143" s="39">
        <f t="shared" si="35"/>
        <v>150</v>
      </c>
      <c r="G143" s="39">
        <f t="shared" si="35"/>
        <v>151</v>
      </c>
      <c r="H143" s="39">
        <f t="shared" si="35"/>
        <v>628</v>
      </c>
      <c r="I143" s="39">
        <f t="shared" si="35"/>
        <v>647</v>
      </c>
      <c r="J143" s="39">
        <f t="shared" si="35"/>
        <v>664</v>
      </c>
      <c r="K143" s="14"/>
      <c r="L143" s="18"/>
    </row>
    <row r="144" spans="1:12" ht="18" customHeight="1" x14ac:dyDescent="0.25">
      <c r="A144" s="22" t="s">
        <v>157</v>
      </c>
      <c r="B144" s="62"/>
      <c r="C144" s="51">
        <v>568</v>
      </c>
      <c r="D144" s="37">
        <v>142</v>
      </c>
      <c r="E144" s="37">
        <v>142</v>
      </c>
      <c r="F144" s="20">
        <v>142</v>
      </c>
      <c r="G144" s="38">
        <v>142</v>
      </c>
      <c r="H144" s="20">
        <v>593</v>
      </c>
      <c r="I144" s="20">
        <v>612</v>
      </c>
      <c r="J144" s="20">
        <v>628</v>
      </c>
      <c r="K144" s="14"/>
      <c r="L144" s="18"/>
    </row>
    <row r="145" spans="1:12" ht="16.5" customHeight="1" x14ac:dyDescent="0.25">
      <c r="A145" s="22" t="s">
        <v>159</v>
      </c>
      <c r="B145" s="62"/>
      <c r="C145" s="51">
        <v>34</v>
      </c>
      <c r="D145" s="37">
        <v>8</v>
      </c>
      <c r="E145" s="37">
        <v>9</v>
      </c>
      <c r="F145" s="20">
        <v>8</v>
      </c>
      <c r="G145" s="38">
        <v>9</v>
      </c>
      <c r="H145" s="20">
        <v>35</v>
      </c>
      <c r="I145" s="20">
        <v>35</v>
      </c>
      <c r="J145" s="20">
        <v>36</v>
      </c>
      <c r="K145" s="14"/>
      <c r="L145" s="18"/>
    </row>
    <row r="146" spans="1:12" ht="22.5" customHeight="1" x14ac:dyDescent="0.25">
      <c r="A146" s="61" t="s">
        <v>322</v>
      </c>
      <c r="B146" s="62"/>
      <c r="C146" s="39">
        <f>+C147+C148</f>
        <v>679</v>
      </c>
      <c r="D146" s="39">
        <f t="shared" ref="D146:J146" si="36">+D147+D148</f>
        <v>170</v>
      </c>
      <c r="E146" s="39">
        <f t="shared" si="36"/>
        <v>170</v>
      </c>
      <c r="F146" s="39">
        <f t="shared" si="36"/>
        <v>169</v>
      </c>
      <c r="G146" s="39">
        <f t="shared" si="36"/>
        <v>170</v>
      </c>
      <c r="H146" s="39">
        <f t="shared" si="36"/>
        <v>706</v>
      </c>
      <c r="I146" s="39">
        <f t="shared" si="36"/>
        <v>726</v>
      </c>
      <c r="J146" s="39">
        <f t="shared" si="36"/>
        <v>745</v>
      </c>
      <c r="K146" s="14"/>
      <c r="L146" s="18"/>
    </row>
    <row r="147" spans="1:12" ht="15.75" customHeight="1" x14ac:dyDescent="0.25">
      <c r="A147" s="22" t="s">
        <v>157</v>
      </c>
      <c r="B147" s="62"/>
      <c r="C147" s="51">
        <v>645</v>
      </c>
      <c r="D147" s="37">
        <v>162</v>
      </c>
      <c r="E147" s="37">
        <v>161</v>
      </c>
      <c r="F147" s="20">
        <v>161</v>
      </c>
      <c r="G147" s="38">
        <v>161</v>
      </c>
      <c r="H147" s="20">
        <v>671</v>
      </c>
      <c r="I147" s="20">
        <v>690</v>
      </c>
      <c r="J147" s="20">
        <v>708</v>
      </c>
      <c r="K147" s="14"/>
      <c r="L147" s="18"/>
    </row>
    <row r="148" spans="1:12" ht="15" customHeight="1" x14ac:dyDescent="0.25">
      <c r="A148" s="22" t="s">
        <v>159</v>
      </c>
      <c r="B148" s="62"/>
      <c r="C148" s="51">
        <v>34</v>
      </c>
      <c r="D148" s="37">
        <v>8</v>
      </c>
      <c r="E148" s="37">
        <v>9</v>
      </c>
      <c r="F148" s="37">
        <v>8</v>
      </c>
      <c r="G148" s="63">
        <v>9</v>
      </c>
      <c r="H148" s="20">
        <v>35</v>
      </c>
      <c r="I148" s="20">
        <v>36</v>
      </c>
      <c r="J148" s="20">
        <v>37</v>
      </c>
      <c r="K148" s="14"/>
      <c r="L148" s="18"/>
    </row>
    <row r="149" spans="1:12" ht="15.75" x14ac:dyDescent="0.25">
      <c r="A149" s="34" t="s">
        <v>259</v>
      </c>
      <c r="B149" s="64" t="s">
        <v>80</v>
      </c>
      <c r="C149" s="30">
        <f>+C150+C151</f>
        <v>215</v>
      </c>
      <c r="D149" s="30">
        <f>+D150+D151</f>
        <v>70</v>
      </c>
      <c r="E149" s="30">
        <f>+E150+E151+E162</f>
        <v>70</v>
      </c>
      <c r="F149" s="30">
        <f>+F150+F151+F162</f>
        <v>70</v>
      </c>
      <c r="G149" s="30">
        <f>+G150+G151+G162</f>
        <v>5</v>
      </c>
      <c r="H149" s="30">
        <f t="shared" ref="H149:J149" si="37">+H150+H151</f>
        <v>775</v>
      </c>
      <c r="I149" s="30">
        <f t="shared" si="37"/>
        <v>775</v>
      </c>
      <c r="J149" s="30">
        <f t="shared" si="37"/>
        <v>775</v>
      </c>
      <c r="K149" s="14"/>
      <c r="L149" s="18"/>
    </row>
    <row r="150" spans="1:12" ht="15.75" x14ac:dyDescent="0.25">
      <c r="A150" s="65" t="s">
        <v>198</v>
      </c>
      <c r="B150" s="66" t="s">
        <v>197</v>
      </c>
      <c r="C150" s="51">
        <v>180</v>
      </c>
      <c r="D150" s="51">
        <v>60</v>
      </c>
      <c r="E150" s="51">
        <v>60</v>
      </c>
      <c r="F150" s="51">
        <v>60</v>
      </c>
      <c r="G150" s="51">
        <v>0</v>
      </c>
      <c r="H150" s="51">
        <f>H13</f>
        <v>740</v>
      </c>
      <c r="I150" s="51">
        <f>I13</f>
        <v>740</v>
      </c>
      <c r="J150" s="51">
        <f>J13</f>
        <v>740</v>
      </c>
      <c r="K150" s="14"/>
      <c r="L150" s="18"/>
    </row>
    <row r="151" spans="1:12" ht="15.75" x14ac:dyDescent="0.25">
      <c r="A151" s="65" t="s">
        <v>182</v>
      </c>
      <c r="B151" s="66" t="s">
        <v>173</v>
      </c>
      <c r="C151" s="51">
        <f t="shared" ref="C151:J151" si="38">C10</f>
        <v>35</v>
      </c>
      <c r="D151" s="51">
        <f t="shared" si="38"/>
        <v>10</v>
      </c>
      <c r="E151" s="51">
        <f t="shared" si="38"/>
        <v>10</v>
      </c>
      <c r="F151" s="51">
        <f t="shared" si="38"/>
        <v>10</v>
      </c>
      <c r="G151" s="51">
        <f t="shared" si="38"/>
        <v>5</v>
      </c>
      <c r="H151" s="51">
        <f t="shared" si="38"/>
        <v>35</v>
      </c>
      <c r="I151" s="51">
        <f t="shared" si="38"/>
        <v>35</v>
      </c>
      <c r="J151" s="51">
        <f t="shared" si="38"/>
        <v>35</v>
      </c>
      <c r="K151" s="14"/>
      <c r="L151" s="18"/>
    </row>
    <row r="152" spans="1:12" ht="15.75" x14ac:dyDescent="0.25">
      <c r="A152" s="79" t="s">
        <v>263</v>
      </c>
      <c r="B152" s="103" t="s">
        <v>262</v>
      </c>
      <c r="C152" s="104">
        <f>+C153+C154+C155+C156+C157+C158+C159+C160+C161</f>
        <v>1000</v>
      </c>
      <c r="D152" s="104">
        <f t="shared" ref="D152:G152" si="39">+D153+D154+D155+D156+D157+D158+D159+D160+D161</f>
        <v>1000</v>
      </c>
      <c r="E152" s="104">
        <f t="shared" si="39"/>
        <v>0</v>
      </c>
      <c r="F152" s="104">
        <f t="shared" si="39"/>
        <v>0</v>
      </c>
      <c r="G152" s="104">
        <f t="shared" si="39"/>
        <v>0</v>
      </c>
      <c r="H152" s="71" t="s">
        <v>298</v>
      </c>
      <c r="I152" s="71" t="s">
        <v>298</v>
      </c>
      <c r="J152" s="71" t="s">
        <v>298</v>
      </c>
      <c r="K152" s="14"/>
      <c r="L152" s="18"/>
    </row>
    <row r="153" spans="1:12" ht="31.5" x14ac:dyDescent="0.25">
      <c r="A153" s="22" t="s">
        <v>371</v>
      </c>
      <c r="B153" s="58"/>
      <c r="C153" s="37">
        <v>4</v>
      </c>
      <c r="D153" s="37">
        <v>4</v>
      </c>
      <c r="E153" s="20">
        <v>0</v>
      </c>
      <c r="F153" s="20">
        <v>0</v>
      </c>
      <c r="G153" s="38">
        <v>0</v>
      </c>
      <c r="H153" s="20" t="s">
        <v>298</v>
      </c>
      <c r="I153" s="20" t="s">
        <v>298</v>
      </c>
      <c r="J153" s="20" t="s">
        <v>298</v>
      </c>
      <c r="K153" s="14"/>
      <c r="L153" s="18"/>
    </row>
    <row r="154" spans="1:12" ht="15.75" x14ac:dyDescent="0.25">
      <c r="A154" s="113" t="s">
        <v>354</v>
      </c>
      <c r="B154" s="66"/>
      <c r="C154" s="73">
        <v>8</v>
      </c>
      <c r="D154" s="73">
        <v>8</v>
      </c>
      <c r="E154" s="40">
        <v>0</v>
      </c>
      <c r="F154" s="40">
        <v>0</v>
      </c>
      <c r="G154" s="74">
        <v>0</v>
      </c>
      <c r="H154" s="71" t="s">
        <v>298</v>
      </c>
      <c r="I154" s="71" t="s">
        <v>298</v>
      </c>
      <c r="J154" s="71" t="s">
        <v>298</v>
      </c>
      <c r="K154" s="14"/>
      <c r="L154" s="18"/>
    </row>
    <row r="155" spans="1:12" ht="15.75" x14ac:dyDescent="0.25">
      <c r="A155" s="113" t="s">
        <v>356</v>
      </c>
      <c r="B155" s="66"/>
      <c r="C155" s="73">
        <v>40</v>
      </c>
      <c r="D155" s="73">
        <v>40</v>
      </c>
      <c r="E155" s="40">
        <v>0</v>
      </c>
      <c r="F155" s="40">
        <v>0</v>
      </c>
      <c r="G155" s="74">
        <v>0</v>
      </c>
      <c r="H155" s="20" t="s">
        <v>298</v>
      </c>
      <c r="I155" s="20" t="s">
        <v>298</v>
      </c>
      <c r="J155" s="20" t="s">
        <v>298</v>
      </c>
      <c r="K155" s="14"/>
      <c r="L155" s="18"/>
    </row>
    <row r="156" spans="1:12" ht="19.5" customHeight="1" x14ac:dyDescent="0.25">
      <c r="A156" s="65" t="s">
        <v>351</v>
      </c>
      <c r="B156" s="66"/>
      <c r="C156" s="73">
        <v>200</v>
      </c>
      <c r="D156" s="73">
        <v>200</v>
      </c>
      <c r="E156" s="40">
        <v>0</v>
      </c>
      <c r="F156" s="40">
        <v>0</v>
      </c>
      <c r="G156" s="74">
        <v>0</v>
      </c>
      <c r="H156" s="40" t="s">
        <v>298</v>
      </c>
      <c r="I156" s="40" t="s">
        <v>298</v>
      </c>
      <c r="J156" s="40" t="s">
        <v>298</v>
      </c>
      <c r="K156" s="14"/>
      <c r="L156" s="18"/>
    </row>
    <row r="157" spans="1:12" ht="15.75" x14ac:dyDescent="0.25">
      <c r="A157" s="23" t="s">
        <v>355</v>
      </c>
      <c r="B157" s="44"/>
      <c r="C157" s="37">
        <v>200</v>
      </c>
      <c r="D157" s="37">
        <v>200</v>
      </c>
      <c r="E157" s="20">
        <v>0</v>
      </c>
      <c r="F157" s="20">
        <v>0</v>
      </c>
      <c r="G157" s="38">
        <v>0</v>
      </c>
      <c r="H157" s="20"/>
      <c r="I157" s="20"/>
      <c r="J157" s="20"/>
      <c r="K157" s="14"/>
      <c r="L157" s="18"/>
    </row>
    <row r="158" spans="1:12" ht="15.75" x14ac:dyDescent="0.25">
      <c r="A158" s="23" t="s">
        <v>273</v>
      </c>
      <c r="B158" s="44"/>
      <c r="C158" s="37">
        <v>500</v>
      </c>
      <c r="D158" s="37">
        <v>500</v>
      </c>
      <c r="E158" s="20">
        <v>0</v>
      </c>
      <c r="F158" s="20">
        <v>0</v>
      </c>
      <c r="G158" s="38">
        <v>0</v>
      </c>
      <c r="H158" s="20"/>
      <c r="I158" s="20"/>
      <c r="J158" s="20"/>
      <c r="K158" s="14"/>
      <c r="L158" s="18"/>
    </row>
    <row r="159" spans="1:12" ht="27" customHeight="1" x14ac:dyDescent="0.25">
      <c r="A159" s="22" t="s">
        <v>267</v>
      </c>
      <c r="B159" s="58"/>
      <c r="C159" s="37">
        <v>3</v>
      </c>
      <c r="D159" s="37">
        <v>3</v>
      </c>
      <c r="E159" s="20">
        <v>0</v>
      </c>
      <c r="F159" s="20">
        <v>0</v>
      </c>
      <c r="G159" s="38">
        <v>0</v>
      </c>
      <c r="H159" s="20" t="s">
        <v>298</v>
      </c>
      <c r="I159" s="20" t="s">
        <v>298</v>
      </c>
      <c r="J159" s="20" t="s">
        <v>298</v>
      </c>
      <c r="K159" s="14"/>
      <c r="L159" s="18"/>
    </row>
    <row r="160" spans="1:12" ht="15.75" x14ac:dyDescent="0.25">
      <c r="A160" s="68" t="s">
        <v>268</v>
      </c>
      <c r="B160" s="69"/>
      <c r="C160" s="70">
        <v>40</v>
      </c>
      <c r="D160" s="70">
        <v>40</v>
      </c>
      <c r="E160" s="71">
        <v>0</v>
      </c>
      <c r="F160" s="71">
        <v>0</v>
      </c>
      <c r="G160" s="72">
        <v>0</v>
      </c>
      <c r="H160" s="71" t="s">
        <v>298</v>
      </c>
      <c r="I160" s="71" t="s">
        <v>298</v>
      </c>
      <c r="J160" s="71" t="s">
        <v>298</v>
      </c>
      <c r="K160" s="14"/>
      <c r="L160" s="18"/>
    </row>
    <row r="161" spans="1:12" ht="35.25" customHeight="1" x14ac:dyDescent="0.25">
      <c r="A161" s="22" t="s">
        <v>274</v>
      </c>
      <c r="B161" s="58"/>
      <c r="C161" s="37">
        <v>5</v>
      </c>
      <c r="D161" s="37">
        <v>5</v>
      </c>
      <c r="E161" s="20">
        <v>0</v>
      </c>
      <c r="F161" s="20">
        <v>0</v>
      </c>
      <c r="G161" s="38">
        <v>0</v>
      </c>
      <c r="H161" s="20" t="s">
        <v>298</v>
      </c>
      <c r="I161" s="20" t="s">
        <v>298</v>
      </c>
      <c r="J161" s="20" t="s">
        <v>298</v>
      </c>
      <c r="K161" s="14"/>
      <c r="L161" s="18"/>
    </row>
    <row r="162" spans="1:12" ht="18" customHeight="1" x14ac:dyDescent="0.25">
      <c r="A162" s="28" t="s">
        <v>13</v>
      </c>
      <c r="B162" s="103" t="s">
        <v>372</v>
      </c>
      <c r="C162" s="83">
        <f>+C163+C164+C165+C166</f>
        <v>560</v>
      </c>
      <c r="D162" s="83">
        <f t="shared" ref="D162:G162" si="40">+D163+D164+D165+D166</f>
        <v>560</v>
      </c>
      <c r="E162" s="83">
        <f t="shared" si="40"/>
        <v>0</v>
      </c>
      <c r="F162" s="83">
        <f t="shared" si="40"/>
        <v>0</v>
      </c>
      <c r="G162" s="83">
        <f t="shared" si="40"/>
        <v>0</v>
      </c>
      <c r="H162" s="20" t="s">
        <v>298</v>
      </c>
      <c r="I162" s="20" t="s">
        <v>298</v>
      </c>
      <c r="J162" s="20" t="s">
        <v>298</v>
      </c>
      <c r="K162" s="14"/>
      <c r="L162" s="18"/>
    </row>
    <row r="163" spans="1:12" ht="35.25" customHeight="1" x14ac:dyDescent="0.25">
      <c r="A163" s="23" t="s">
        <v>346</v>
      </c>
      <c r="B163" s="58"/>
      <c r="C163" s="73">
        <v>173</v>
      </c>
      <c r="D163" s="73">
        <v>173</v>
      </c>
      <c r="E163" s="40">
        <v>0</v>
      </c>
      <c r="F163" s="40">
        <v>0</v>
      </c>
      <c r="G163" s="74">
        <v>0</v>
      </c>
      <c r="H163" s="20" t="s">
        <v>298</v>
      </c>
      <c r="I163" s="20" t="s">
        <v>298</v>
      </c>
      <c r="J163" s="20" t="s">
        <v>298</v>
      </c>
      <c r="K163" s="14"/>
      <c r="L163" s="18"/>
    </row>
    <row r="164" spans="1:12" ht="35.25" customHeight="1" x14ac:dyDescent="0.25">
      <c r="A164" s="67" t="s">
        <v>347</v>
      </c>
      <c r="B164" s="66"/>
      <c r="C164" s="73">
        <v>70</v>
      </c>
      <c r="D164" s="73">
        <v>70</v>
      </c>
      <c r="E164" s="40">
        <v>0</v>
      </c>
      <c r="F164" s="40">
        <v>0</v>
      </c>
      <c r="G164" s="74"/>
      <c r="H164" s="20" t="s">
        <v>298</v>
      </c>
      <c r="I164" s="20" t="s">
        <v>298</v>
      </c>
      <c r="J164" s="20" t="s">
        <v>298</v>
      </c>
      <c r="K164" s="14"/>
      <c r="L164" s="18"/>
    </row>
    <row r="165" spans="1:12" ht="31.5" x14ac:dyDescent="0.25">
      <c r="A165" s="23" t="s">
        <v>344</v>
      </c>
      <c r="B165" s="23"/>
      <c r="C165" s="37">
        <v>20</v>
      </c>
      <c r="D165" s="37">
        <v>20</v>
      </c>
      <c r="E165" s="20">
        <v>0</v>
      </c>
      <c r="F165" s="20">
        <v>0</v>
      </c>
      <c r="G165" s="38">
        <v>0</v>
      </c>
      <c r="H165" s="20" t="s">
        <v>298</v>
      </c>
      <c r="I165" s="20" t="s">
        <v>298</v>
      </c>
      <c r="J165" s="20" t="s">
        <v>298</v>
      </c>
      <c r="K165" s="14"/>
      <c r="L165" s="18"/>
    </row>
    <row r="166" spans="1:12" ht="15.75" x14ac:dyDescent="0.25">
      <c r="A166" s="44" t="s">
        <v>377</v>
      </c>
      <c r="B166" s="44"/>
      <c r="C166" s="37">
        <v>297</v>
      </c>
      <c r="D166" s="37">
        <v>297</v>
      </c>
      <c r="E166" s="20">
        <v>0</v>
      </c>
      <c r="F166" s="20">
        <v>0</v>
      </c>
      <c r="G166" s="38">
        <v>0</v>
      </c>
      <c r="H166" s="20" t="s">
        <v>298</v>
      </c>
      <c r="I166" s="20" t="s">
        <v>298</v>
      </c>
      <c r="J166" s="20" t="s">
        <v>298</v>
      </c>
      <c r="K166" s="14"/>
      <c r="L166" s="18"/>
    </row>
    <row r="167" spans="1:12" ht="15.75" x14ac:dyDescent="0.25">
      <c r="A167" s="28" t="s">
        <v>10</v>
      </c>
      <c r="B167" s="31" t="s">
        <v>82</v>
      </c>
      <c r="C167" s="30">
        <f>+C171+C169</f>
        <v>1972</v>
      </c>
      <c r="D167" s="30">
        <f t="shared" ref="D167:J167" si="41">+D171+D169</f>
        <v>500</v>
      </c>
      <c r="E167" s="30">
        <f t="shared" si="41"/>
        <v>500</v>
      </c>
      <c r="F167" s="30">
        <f t="shared" si="41"/>
        <v>500</v>
      </c>
      <c r="G167" s="30">
        <f t="shared" si="41"/>
        <v>472</v>
      </c>
      <c r="H167" s="30">
        <f t="shared" si="41"/>
        <v>1962</v>
      </c>
      <c r="I167" s="30">
        <f t="shared" si="41"/>
        <v>1962</v>
      </c>
      <c r="J167" s="30">
        <f t="shared" si="41"/>
        <v>1962</v>
      </c>
      <c r="K167" s="14"/>
      <c r="L167" s="18"/>
    </row>
    <row r="168" spans="1:12" ht="15.75" x14ac:dyDescent="0.25">
      <c r="A168" s="28" t="s">
        <v>148</v>
      </c>
      <c r="B168" s="31" t="s">
        <v>149</v>
      </c>
      <c r="C168" s="30">
        <f>C172</f>
        <v>1894</v>
      </c>
      <c r="D168" s="30">
        <f t="shared" ref="D168:G168" si="42">D172</f>
        <v>480</v>
      </c>
      <c r="E168" s="30">
        <f t="shared" si="42"/>
        <v>480</v>
      </c>
      <c r="F168" s="30">
        <f t="shared" si="42"/>
        <v>480</v>
      </c>
      <c r="G168" s="30">
        <f t="shared" si="42"/>
        <v>454</v>
      </c>
      <c r="H168" s="28">
        <v>1900</v>
      </c>
      <c r="I168" s="28">
        <v>1900</v>
      </c>
      <c r="J168" s="28">
        <v>1900</v>
      </c>
      <c r="K168" s="14"/>
      <c r="L168" s="18"/>
    </row>
    <row r="169" spans="1:12" ht="15.75" x14ac:dyDescent="0.25">
      <c r="A169" s="28" t="s">
        <v>288</v>
      </c>
      <c r="B169" s="31" t="s">
        <v>83</v>
      </c>
      <c r="C169" s="30">
        <f>+C170</f>
        <v>40</v>
      </c>
      <c r="D169" s="30">
        <f t="shared" ref="D169:G169" si="43">+D170</f>
        <v>10</v>
      </c>
      <c r="E169" s="30">
        <f t="shared" si="43"/>
        <v>10</v>
      </c>
      <c r="F169" s="30">
        <f t="shared" si="43"/>
        <v>10</v>
      </c>
      <c r="G169" s="30">
        <f t="shared" si="43"/>
        <v>10</v>
      </c>
      <c r="H169" s="28">
        <v>30</v>
      </c>
      <c r="I169" s="28">
        <v>30</v>
      </c>
      <c r="J169" s="28">
        <v>30</v>
      </c>
      <c r="K169" s="14"/>
      <c r="L169" s="18"/>
    </row>
    <row r="170" spans="1:12" ht="15.75" x14ac:dyDescent="0.25">
      <c r="A170" s="20" t="s">
        <v>172</v>
      </c>
      <c r="B170" s="36" t="s">
        <v>150</v>
      </c>
      <c r="C170" s="37">
        <v>40</v>
      </c>
      <c r="D170" s="37">
        <v>10</v>
      </c>
      <c r="E170" s="37">
        <v>10</v>
      </c>
      <c r="F170" s="20">
        <v>10</v>
      </c>
      <c r="G170" s="38">
        <v>10</v>
      </c>
      <c r="H170" s="20">
        <v>30</v>
      </c>
      <c r="I170" s="20">
        <v>30</v>
      </c>
      <c r="J170" s="20">
        <v>30</v>
      </c>
      <c r="K170" s="14"/>
      <c r="L170" s="18"/>
    </row>
    <row r="171" spans="1:12" ht="15.75" x14ac:dyDescent="0.25">
      <c r="A171" s="28" t="s">
        <v>147</v>
      </c>
      <c r="B171" s="31"/>
      <c r="C171" s="30">
        <f>+C172+C173</f>
        <v>1932</v>
      </c>
      <c r="D171" s="30">
        <f t="shared" ref="D171:J171" si="44">+D172+D173</f>
        <v>490</v>
      </c>
      <c r="E171" s="30">
        <f t="shared" si="44"/>
        <v>490</v>
      </c>
      <c r="F171" s="30">
        <f t="shared" si="44"/>
        <v>490</v>
      </c>
      <c r="G171" s="30">
        <f t="shared" si="44"/>
        <v>462</v>
      </c>
      <c r="H171" s="30">
        <f t="shared" si="44"/>
        <v>1932</v>
      </c>
      <c r="I171" s="30">
        <f t="shared" si="44"/>
        <v>1932</v>
      </c>
      <c r="J171" s="30">
        <f t="shared" si="44"/>
        <v>1932</v>
      </c>
      <c r="K171" s="14"/>
      <c r="L171" s="18"/>
    </row>
    <row r="172" spans="1:12" ht="15.75" x14ac:dyDescent="0.25">
      <c r="A172" s="20" t="s">
        <v>137</v>
      </c>
      <c r="B172" s="36" t="s">
        <v>149</v>
      </c>
      <c r="C172" s="37">
        <v>1894</v>
      </c>
      <c r="D172" s="37">
        <v>480</v>
      </c>
      <c r="E172" s="37">
        <v>480</v>
      </c>
      <c r="F172" s="20">
        <v>480</v>
      </c>
      <c r="G172" s="38">
        <v>454</v>
      </c>
      <c r="H172" s="20">
        <v>1894</v>
      </c>
      <c r="I172" s="20">
        <v>1894</v>
      </c>
      <c r="J172" s="20">
        <v>1894</v>
      </c>
      <c r="K172" s="14"/>
      <c r="L172" s="18"/>
    </row>
    <row r="173" spans="1:12" ht="15.75" x14ac:dyDescent="0.25">
      <c r="A173" s="40" t="s">
        <v>210</v>
      </c>
      <c r="B173" s="36" t="s">
        <v>215</v>
      </c>
      <c r="C173" s="37">
        <v>38</v>
      </c>
      <c r="D173" s="37">
        <v>10</v>
      </c>
      <c r="E173" s="37">
        <v>10</v>
      </c>
      <c r="F173" s="20">
        <v>10</v>
      </c>
      <c r="G173" s="38">
        <v>8</v>
      </c>
      <c r="H173" s="20">
        <v>38</v>
      </c>
      <c r="I173" s="20">
        <v>38</v>
      </c>
      <c r="J173" s="20">
        <v>38</v>
      </c>
      <c r="K173" s="14"/>
      <c r="L173" s="18"/>
    </row>
    <row r="174" spans="1:12" ht="15.75" x14ac:dyDescent="0.25">
      <c r="A174" s="28" t="s">
        <v>223</v>
      </c>
      <c r="B174" s="31" t="s">
        <v>84</v>
      </c>
      <c r="C174" s="30">
        <f>+C175+C176+C177+C178+C179+C180</f>
        <v>13335</v>
      </c>
      <c r="D174" s="30">
        <f t="shared" ref="D174:J174" si="45">+D175+D176+D177+D178+D179+D180</f>
        <v>4063</v>
      </c>
      <c r="E174" s="30">
        <f t="shared" si="45"/>
        <v>3683</v>
      </c>
      <c r="F174" s="30">
        <f t="shared" si="45"/>
        <v>3101</v>
      </c>
      <c r="G174" s="30">
        <f t="shared" si="45"/>
        <v>2488</v>
      </c>
      <c r="H174" s="30">
        <f t="shared" si="45"/>
        <v>19000</v>
      </c>
      <c r="I174" s="30">
        <f t="shared" si="45"/>
        <v>13960</v>
      </c>
      <c r="J174" s="30">
        <f t="shared" si="45"/>
        <v>14250</v>
      </c>
      <c r="K174" s="14"/>
      <c r="L174" s="18"/>
    </row>
    <row r="175" spans="1:12" ht="15.75" x14ac:dyDescent="0.25">
      <c r="A175" s="28" t="s">
        <v>11</v>
      </c>
      <c r="B175" s="31" t="s">
        <v>85</v>
      </c>
      <c r="C175" s="30">
        <f>+C184+C206</f>
        <v>6466</v>
      </c>
      <c r="D175" s="30">
        <f>+D184+D206</f>
        <v>1638</v>
      </c>
      <c r="E175" s="30">
        <f>+E184+E206</f>
        <v>1677</v>
      </c>
      <c r="F175" s="30">
        <f>+F184+F206</f>
        <v>1579</v>
      </c>
      <c r="G175" s="30">
        <f>+G184+G206</f>
        <v>1572</v>
      </c>
      <c r="H175" s="30">
        <v>6450</v>
      </c>
      <c r="I175" s="30">
        <v>6500</v>
      </c>
      <c r="J175" s="30">
        <v>6550</v>
      </c>
      <c r="K175" s="14"/>
      <c r="L175" s="18"/>
    </row>
    <row r="176" spans="1:12" ht="15.75" x14ac:dyDescent="0.25">
      <c r="A176" s="28" t="s">
        <v>392</v>
      </c>
      <c r="B176" s="31" t="s">
        <v>86</v>
      </c>
      <c r="C176" s="30">
        <f>+C185+C189+C207+C210</f>
        <v>5091</v>
      </c>
      <c r="D176" s="30">
        <f t="shared" ref="D176:G176" si="46">+D185+D189+D207+D210</f>
        <v>1365</v>
      </c>
      <c r="E176" s="30">
        <f t="shared" si="46"/>
        <v>1415</v>
      </c>
      <c r="F176" s="30">
        <f t="shared" si="46"/>
        <v>1411</v>
      </c>
      <c r="G176" s="30">
        <f t="shared" si="46"/>
        <v>900</v>
      </c>
      <c r="H176" s="30">
        <v>4000</v>
      </c>
      <c r="I176" s="30">
        <v>4200</v>
      </c>
      <c r="J176" s="30">
        <v>4300</v>
      </c>
      <c r="K176" s="14"/>
      <c r="L176" s="18"/>
    </row>
    <row r="177" spans="1:12" ht="15.75" x14ac:dyDescent="0.25">
      <c r="A177" s="34" t="s">
        <v>205</v>
      </c>
      <c r="B177" s="31" t="s">
        <v>207</v>
      </c>
      <c r="C177" s="30">
        <f>C186</f>
        <v>60</v>
      </c>
      <c r="D177" s="30">
        <f t="shared" ref="D177:G177" si="47">D186</f>
        <v>20</v>
      </c>
      <c r="E177" s="30">
        <f t="shared" si="47"/>
        <v>15</v>
      </c>
      <c r="F177" s="30">
        <f t="shared" si="47"/>
        <v>15</v>
      </c>
      <c r="G177" s="30">
        <f t="shared" si="47"/>
        <v>10</v>
      </c>
      <c r="H177" s="30">
        <v>50</v>
      </c>
      <c r="I177" s="30">
        <v>60</v>
      </c>
      <c r="J177" s="30">
        <v>100</v>
      </c>
      <c r="K177" s="14"/>
      <c r="L177" s="18"/>
    </row>
    <row r="178" spans="1:12" ht="15.75" x14ac:dyDescent="0.25">
      <c r="A178" s="28" t="s">
        <v>391</v>
      </c>
      <c r="B178" s="31" t="s">
        <v>87</v>
      </c>
      <c r="C178" s="30">
        <f>+C181+C209</f>
        <v>500</v>
      </c>
      <c r="D178" s="30">
        <f t="shared" ref="D178:G178" si="48">+D181+D209</f>
        <v>200</v>
      </c>
      <c r="E178" s="30">
        <f t="shared" si="48"/>
        <v>300</v>
      </c>
      <c r="F178" s="30">
        <f t="shared" si="48"/>
        <v>0</v>
      </c>
      <c r="G178" s="30">
        <f t="shared" si="48"/>
        <v>0</v>
      </c>
      <c r="H178" s="30">
        <f t="shared" ref="H178:J178" si="49">+H181+H210</f>
        <v>500</v>
      </c>
      <c r="I178" s="30">
        <f t="shared" si="49"/>
        <v>500</v>
      </c>
      <c r="J178" s="30">
        <f t="shared" si="49"/>
        <v>500</v>
      </c>
      <c r="K178" s="14"/>
      <c r="L178" s="18"/>
    </row>
    <row r="179" spans="1:12" ht="15.75" x14ac:dyDescent="0.25">
      <c r="A179" s="28" t="s">
        <v>13</v>
      </c>
      <c r="B179" s="31" t="s">
        <v>88</v>
      </c>
      <c r="C179" s="30">
        <f>+C187+C202+C208+C226</f>
        <v>963</v>
      </c>
      <c r="D179" s="30">
        <f>+D187+D202+D208+D226</f>
        <v>585</v>
      </c>
      <c r="E179" s="30">
        <f>+E187+E202+E208+E226</f>
        <v>276</v>
      </c>
      <c r="F179" s="30">
        <f>+F187+F202+F208+F226</f>
        <v>96</v>
      </c>
      <c r="G179" s="30">
        <f>+G187+G202+G208+G226</f>
        <v>6</v>
      </c>
      <c r="H179" s="30">
        <v>8000</v>
      </c>
      <c r="I179" s="30">
        <v>2200</v>
      </c>
      <c r="J179" s="30">
        <v>2300</v>
      </c>
      <c r="K179" s="14"/>
      <c r="L179" s="18"/>
    </row>
    <row r="180" spans="1:12" ht="15.75" x14ac:dyDescent="0.25">
      <c r="A180" s="61" t="s">
        <v>300</v>
      </c>
      <c r="B180" s="75" t="s">
        <v>264</v>
      </c>
      <c r="C180" s="30">
        <f>C230</f>
        <v>255</v>
      </c>
      <c r="D180" s="30">
        <f t="shared" ref="D180:J180" si="50">D230</f>
        <v>255</v>
      </c>
      <c r="E180" s="30">
        <f t="shared" si="50"/>
        <v>0</v>
      </c>
      <c r="F180" s="30">
        <f t="shared" si="50"/>
        <v>0</v>
      </c>
      <c r="G180" s="30">
        <f t="shared" si="50"/>
        <v>0</v>
      </c>
      <c r="H180" s="30">
        <f t="shared" si="50"/>
        <v>0</v>
      </c>
      <c r="I180" s="30">
        <f t="shared" si="50"/>
        <v>500</v>
      </c>
      <c r="J180" s="30">
        <f t="shared" si="50"/>
        <v>500</v>
      </c>
      <c r="K180" s="14"/>
      <c r="L180" s="18"/>
    </row>
    <row r="181" spans="1:12" ht="15.75" x14ac:dyDescent="0.25">
      <c r="A181" s="28" t="s">
        <v>92</v>
      </c>
      <c r="B181" s="31" t="s">
        <v>91</v>
      </c>
      <c r="C181" s="30">
        <f>C182</f>
        <v>200</v>
      </c>
      <c r="D181" s="30">
        <f t="shared" ref="D181:G181" si="51">D182</f>
        <v>100</v>
      </c>
      <c r="E181" s="30">
        <f t="shared" si="51"/>
        <v>100</v>
      </c>
      <c r="F181" s="30">
        <f t="shared" si="51"/>
        <v>0</v>
      </c>
      <c r="G181" s="30">
        <f t="shared" si="51"/>
        <v>0</v>
      </c>
      <c r="H181" s="30">
        <f>H182</f>
        <v>0</v>
      </c>
      <c r="I181" s="30">
        <f t="shared" ref="I181" si="52">I182</f>
        <v>0</v>
      </c>
      <c r="J181" s="30">
        <f t="shared" ref="J181" si="53">J182</f>
        <v>0</v>
      </c>
      <c r="K181" s="14"/>
      <c r="L181" s="18"/>
    </row>
    <row r="182" spans="1:12" ht="15.75" x14ac:dyDescent="0.25">
      <c r="A182" s="20" t="s">
        <v>350</v>
      </c>
      <c r="B182" s="58" t="s">
        <v>89</v>
      </c>
      <c r="C182" s="37">
        <v>200</v>
      </c>
      <c r="D182" s="37">
        <v>100</v>
      </c>
      <c r="E182" s="37">
        <v>100</v>
      </c>
      <c r="F182" s="20">
        <v>0</v>
      </c>
      <c r="G182" s="38">
        <v>0</v>
      </c>
      <c r="H182" s="20">
        <v>0</v>
      </c>
      <c r="I182" s="20">
        <v>0</v>
      </c>
      <c r="J182" s="20">
        <v>0</v>
      </c>
      <c r="K182" s="14"/>
      <c r="L182" s="18"/>
    </row>
    <row r="183" spans="1:12" ht="15.75" x14ac:dyDescent="0.25">
      <c r="A183" s="28" t="s">
        <v>93</v>
      </c>
      <c r="B183" s="21" t="s">
        <v>90</v>
      </c>
      <c r="C183" s="30">
        <f>+C184+C185+C187+C186</f>
        <v>6929</v>
      </c>
      <c r="D183" s="30">
        <f t="shared" ref="D183:G183" si="54">+D184+D185+D187+D186</f>
        <v>1873</v>
      </c>
      <c r="E183" s="30">
        <f t="shared" si="54"/>
        <v>1844</v>
      </c>
      <c r="F183" s="30">
        <f t="shared" si="54"/>
        <v>1722</v>
      </c>
      <c r="G183" s="30">
        <f t="shared" si="54"/>
        <v>1490</v>
      </c>
      <c r="H183" s="30">
        <v>8000</v>
      </c>
      <c r="I183" s="30">
        <v>8500</v>
      </c>
      <c r="J183" s="30">
        <v>7260</v>
      </c>
      <c r="K183" s="14"/>
      <c r="L183" s="18"/>
    </row>
    <row r="184" spans="1:12" ht="15.75" x14ac:dyDescent="0.25">
      <c r="A184" s="20" t="s">
        <v>11</v>
      </c>
      <c r="B184" s="36" t="s">
        <v>85</v>
      </c>
      <c r="C184" s="37">
        <v>4218</v>
      </c>
      <c r="D184" s="37">
        <v>1031</v>
      </c>
      <c r="E184" s="37">
        <v>1127</v>
      </c>
      <c r="F184" s="20">
        <v>1030</v>
      </c>
      <c r="G184" s="38">
        <v>1030</v>
      </c>
      <c r="H184" s="20" t="s">
        <v>298</v>
      </c>
      <c r="I184" s="20" t="s">
        <v>298</v>
      </c>
      <c r="J184" s="20" t="s">
        <v>298</v>
      </c>
      <c r="K184" s="14"/>
      <c r="L184" s="18"/>
    </row>
    <row r="185" spans="1:12" ht="15.75" x14ac:dyDescent="0.25">
      <c r="A185" s="20" t="s">
        <v>12</v>
      </c>
      <c r="B185" s="36" t="s">
        <v>86</v>
      </c>
      <c r="C185" s="37">
        <v>2291</v>
      </c>
      <c r="D185" s="37">
        <v>562</v>
      </c>
      <c r="E185" s="37">
        <v>652</v>
      </c>
      <c r="F185" s="20">
        <v>627</v>
      </c>
      <c r="G185" s="38">
        <v>450</v>
      </c>
      <c r="H185" s="20" t="s">
        <v>298</v>
      </c>
      <c r="I185" s="20" t="s">
        <v>298</v>
      </c>
      <c r="J185" s="20" t="s">
        <v>298</v>
      </c>
      <c r="K185" s="14"/>
      <c r="L185" s="18"/>
    </row>
    <row r="186" spans="1:12" ht="15.75" x14ac:dyDescent="0.25">
      <c r="A186" s="40" t="s">
        <v>205</v>
      </c>
      <c r="B186" s="36" t="s">
        <v>207</v>
      </c>
      <c r="C186" s="37">
        <v>60</v>
      </c>
      <c r="D186" s="37">
        <v>20</v>
      </c>
      <c r="E186" s="37">
        <v>15</v>
      </c>
      <c r="F186" s="20">
        <v>15</v>
      </c>
      <c r="G186" s="38">
        <v>10</v>
      </c>
      <c r="H186" s="20" t="s">
        <v>298</v>
      </c>
      <c r="I186" s="20" t="s">
        <v>298</v>
      </c>
      <c r="J186" s="20" t="s">
        <v>298</v>
      </c>
      <c r="K186" s="14"/>
      <c r="L186" s="18"/>
    </row>
    <row r="187" spans="1:12" ht="15.75" x14ac:dyDescent="0.25">
      <c r="A187" s="20" t="s">
        <v>219</v>
      </c>
      <c r="B187" s="36" t="s">
        <v>88</v>
      </c>
      <c r="C187" s="37">
        <v>360</v>
      </c>
      <c r="D187" s="37">
        <v>260</v>
      </c>
      <c r="E187" s="37">
        <v>50</v>
      </c>
      <c r="F187" s="20">
        <v>50</v>
      </c>
      <c r="G187" s="38">
        <v>0</v>
      </c>
      <c r="H187" s="20" t="s">
        <v>298</v>
      </c>
      <c r="I187" s="20" t="s">
        <v>298</v>
      </c>
      <c r="J187" s="20" t="s">
        <v>298</v>
      </c>
      <c r="K187" s="14"/>
      <c r="L187" s="18"/>
    </row>
    <row r="188" spans="1:12" ht="15.75" x14ac:dyDescent="0.25">
      <c r="A188" s="28" t="s">
        <v>94</v>
      </c>
      <c r="B188" s="21" t="s">
        <v>90</v>
      </c>
      <c r="C188" s="30">
        <f t="shared" ref="C188:J188" si="55">+C189+C202</f>
        <v>350</v>
      </c>
      <c r="D188" s="30">
        <f t="shared" si="55"/>
        <v>168</v>
      </c>
      <c r="E188" s="30">
        <f t="shared" si="55"/>
        <v>168</v>
      </c>
      <c r="F188" s="30">
        <f t="shared" si="55"/>
        <v>14</v>
      </c>
      <c r="G188" s="30">
        <f t="shared" si="55"/>
        <v>0</v>
      </c>
      <c r="H188" s="30">
        <f t="shared" si="55"/>
        <v>1300</v>
      </c>
      <c r="I188" s="30">
        <f t="shared" si="55"/>
        <v>1300</v>
      </c>
      <c r="J188" s="30">
        <f t="shared" si="55"/>
        <v>1300</v>
      </c>
      <c r="K188" s="14"/>
      <c r="L188" s="18"/>
    </row>
    <row r="189" spans="1:12" ht="15.75" x14ac:dyDescent="0.25">
      <c r="A189" s="28" t="s">
        <v>9</v>
      </c>
      <c r="B189" s="21"/>
      <c r="C189" s="29">
        <f>+C190+C191+C192+C193+C194+C195+C196+C197+C198+C199+C200+C201</f>
        <v>330</v>
      </c>
      <c r="D189" s="29">
        <f t="shared" ref="D189:G189" si="56">+D190+D191+D192+D193+D194+D195+D196+D197+D198+D199+D200+D201</f>
        <v>148</v>
      </c>
      <c r="E189" s="29">
        <f t="shared" si="56"/>
        <v>168</v>
      </c>
      <c r="F189" s="29">
        <f t="shared" si="56"/>
        <v>14</v>
      </c>
      <c r="G189" s="29">
        <f t="shared" si="56"/>
        <v>0</v>
      </c>
      <c r="H189" s="28">
        <v>800</v>
      </c>
      <c r="I189" s="28">
        <v>800</v>
      </c>
      <c r="J189" s="28">
        <v>800</v>
      </c>
      <c r="K189" s="14"/>
      <c r="L189" s="18"/>
    </row>
    <row r="190" spans="1:12" ht="15.75" x14ac:dyDescent="0.25">
      <c r="A190" s="22" t="s">
        <v>245</v>
      </c>
      <c r="B190" s="58"/>
      <c r="C190" s="37">
        <v>10</v>
      </c>
      <c r="D190" s="37">
        <v>3</v>
      </c>
      <c r="E190" s="37">
        <v>3</v>
      </c>
      <c r="F190" s="37">
        <v>4</v>
      </c>
      <c r="G190" s="37">
        <v>0</v>
      </c>
      <c r="H190" s="71" t="s">
        <v>298</v>
      </c>
      <c r="I190" s="71" t="s">
        <v>298</v>
      </c>
      <c r="J190" s="71" t="s">
        <v>298</v>
      </c>
      <c r="K190" s="14"/>
      <c r="L190" s="18"/>
    </row>
    <row r="191" spans="1:12" ht="15.75" x14ac:dyDescent="0.25">
      <c r="A191" s="22" t="s">
        <v>331</v>
      </c>
      <c r="B191" s="58"/>
      <c r="C191" s="37">
        <v>50</v>
      </c>
      <c r="D191" s="37">
        <v>0</v>
      </c>
      <c r="E191" s="37">
        <v>50</v>
      </c>
      <c r="F191" s="37">
        <v>0</v>
      </c>
      <c r="G191" s="37">
        <v>0</v>
      </c>
      <c r="H191" s="20" t="s">
        <v>298</v>
      </c>
      <c r="I191" s="20" t="s">
        <v>298</v>
      </c>
      <c r="J191" s="20" t="s">
        <v>298</v>
      </c>
      <c r="K191" s="14"/>
      <c r="L191" s="18"/>
    </row>
    <row r="192" spans="1:12" ht="15.75" x14ac:dyDescent="0.25">
      <c r="A192" s="22" t="s">
        <v>235</v>
      </c>
      <c r="B192" s="58"/>
      <c r="C192" s="37">
        <v>20</v>
      </c>
      <c r="D192" s="37">
        <v>0</v>
      </c>
      <c r="E192" s="37">
        <v>20</v>
      </c>
      <c r="F192" s="37">
        <v>0</v>
      </c>
      <c r="G192" s="37">
        <v>0</v>
      </c>
      <c r="H192" s="20" t="s">
        <v>298</v>
      </c>
      <c r="I192" s="20" t="s">
        <v>298</v>
      </c>
      <c r="J192" s="20" t="s">
        <v>298</v>
      </c>
      <c r="K192" s="14"/>
      <c r="L192" s="18"/>
    </row>
    <row r="193" spans="1:12" ht="15.75" x14ac:dyDescent="0.25">
      <c r="A193" s="22" t="s">
        <v>315</v>
      </c>
      <c r="B193" s="58"/>
      <c r="C193" s="51">
        <v>20</v>
      </c>
      <c r="D193" s="37">
        <v>10</v>
      </c>
      <c r="E193" s="51">
        <v>10</v>
      </c>
      <c r="F193" s="37">
        <v>0</v>
      </c>
      <c r="G193" s="37">
        <v>0</v>
      </c>
      <c r="H193" s="20" t="s">
        <v>298</v>
      </c>
      <c r="I193" s="20" t="s">
        <v>298</v>
      </c>
      <c r="J193" s="20" t="s">
        <v>298</v>
      </c>
      <c r="K193" s="14"/>
      <c r="L193" s="18"/>
    </row>
    <row r="194" spans="1:12" ht="15.75" x14ac:dyDescent="0.25">
      <c r="A194" s="22" t="s">
        <v>293</v>
      </c>
      <c r="B194" s="58"/>
      <c r="C194" s="51">
        <v>20</v>
      </c>
      <c r="D194" s="37">
        <v>10</v>
      </c>
      <c r="E194" s="51">
        <v>10</v>
      </c>
      <c r="F194" s="37">
        <v>0</v>
      </c>
      <c r="G194" s="37">
        <v>0</v>
      </c>
      <c r="H194" s="20" t="s">
        <v>298</v>
      </c>
      <c r="I194" s="20" t="s">
        <v>298</v>
      </c>
      <c r="J194" s="20" t="s">
        <v>298</v>
      </c>
      <c r="K194" s="14"/>
      <c r="L194" s="18"/>
    </row>
    <row r="195" spans="1:12" ht="15.75" x14ac:dyDescent="0.25">
      <c r="A195" s="22" t="s">
        <v>294</v>
      </c>
      <c r="B195" s="58"/>
      <c r="C195" s="51">
        <v>20</v>
      </c>
      <c r="D195" s="37">
        <v>20</v>
      </c>
      <c r="E195" s="51">
        <v>0</v>
      </c>
      <c r="F195" s="20">
        <v>0</v>
      </c>
      <c r="G195" s="38">
        <v>0</v>
      </c>
      <c r="H195" s="20" t="s">
        <v>298</v>
      </c>
      <c r="I195" s="20" t="s">
        <v>298</v>
      </c>
      <c r="J195" s="20" t="s">
        <v>298</v>
      </c>
      <c r="K195" s="14"/>
      <c r="L195" s="18"/>
    </row>
    <row r="196" spans="1:12" ht="15.75" x14ac:dyDescent="0.25">
      <c r="A196" s="22" t="s">
        <v>299</v>
      </c>
      <c r="B196" s="58"/>
      <c r="C196" s="51">
        <v>20</v>
      </c>
      <c r="D196" s="37">
        <v>20</v>
      </c>
      <c r="E196" s="51">
        <v>0</v>
      </c>
      <c r="F196" s="20">
        <v>0</v>
      </c>
      <c r="G196" s="38">
        <v>0</v>
      </c>
      <c r="H196" s="20" t="s">
        <v>298</v>
      </c>
      <c r="I196" s="20" t="s">
        <v>298</v>
      </c>
      <c r="J196" s="20" t="s">
        <v>298</v>
      </c>
      <c r="K196" s="14"/>
      <c r="L196" s="18"/>
    </row>
    <row r="197" spans="1:12" ht="15.75" x14ac:dyDescent="0.25">
      <c r="A197" s="22" t="s">
        <v>295</v>
      </c>
      <c r="B197" s="58"/>
      <c r="C197" s="51">
        <v>30</v>
      </c>
      <c r="D197" s="37">
        <v>10</v>
      </c>
      <c r="E197" s="51">
        <v>10</v>
      </c>
      <c r="F197" s="20">
        <v>10</v>
      </c>
      <c r="G197" s="38">
        <v>0</v>
      </c>
      <c r="H197" s="20" t="s">
        <v>298</v>
      </c>
      <c r="I197" s="20" t="s">
        <v>298</v>
      </c>
      <c r="J197" s="20" t="s">
        <v>298</v>
      </c>
      <c r="K197" s="14"/>
      <c r="L197" s="18"/>
    </row>
    <row r="198" spans="1:12" ht="15.75" x14ac:dyDescent="0.25">
      <c r="A198" s="22" t="s">
        <v>332</v>
      </c>
      <c r="B198" s="58"/>
      <c r="C198" s="51">
        <v>5</v>
      </c>
      <c r="D198" s="51">
        <v>0</v>
      </c>
      <c r="E198" s="51">
        <v>5</v>
      </c>
      <c r="F198" s="52">
        <v>0</v>
      </c>
      <c r="G198" s="53">
        <v>0</v>
      </c>
      <c r="H198" s="20" t="s">
        <v>298</v>
      </c>
      <c r="I198" s="20" t="s">
        <v>298</v>
      </c>
      <c r="J198" s="20" t="s">
        <v>298</v>
      </c>
      <c r="K198" s="14"/>
      <c r="L198" s="18"/>
    </row>
    <row r="199" spans="1:12" ht="15.75" x14ac:dyDescent="0.25">
      <c r="A199" s="22" t="s">
        <v>323</v>
      </c>
      <c r="B199" s="58"/>
      <c r="C199" s="51">
        <v>5</v>
      </c>
      <c r="D199" s="51">
        <v>5</v>
      </c>
      <c r="E199" s="51">
        <v>0</v>
      </c>
      <c r="F199" s="52">
        <v>0</v>
      </c>
      <c r="G199" s="38">
        <v>0</v>
      </c>
      <c r="H199" s="20" t="s">
        <v>298</v>
      </c>
      <c r="I199" s="20" t="s">
        <v>298</v>
      </c>
      <c r="J199" s="20" t="s">
        <v>298</v>
      </c>
      <c r="K199" s="14"/>
      <c r="L199" s="18"/>
    </row>
    <row r="200" spans="1:12" ht="15.75" x14ac:dyDescent="0.25">
      <c r="A200" s="22" t="s">
        <v>333</v>
      </c>
      <c r="B200" s="58"/>
      <c r="C200" s="51">
        <v>100</v>
      </c>
      <c r="D200" s="51">
        <v>50</v>
      </c>
      <c r="E200" s="51">
        <v>50</v>
      </c>
      <c r="F200" s="52">
        <v>0</v>
      </c>
      <c r="G200" s="53">
        <v>0</v>
      </c>
      <c r="H200" s="20" t="s">
        <v>298</v>
      </c>
      <c r="I200" s="20" t="s">
        <v>298</v>
      </c>
      <c r="J200" s="20" t="s">
        <v>298</v>
      </c>
      <c r="K200" s="14"/>
      <c r="L200" s="18"/>
    </row>
    <row r="201" spans="1:12" ht="15.75" x14ac:dyDescent="0.25">
      <c r="A201" s="26" t="s">
        <v>348</v>
      </c>
      <c r="B201" s="26"/>
      <c r="C201" s="51">
        <v>30</v>
      </c>
      <c r="D201" s="51">
        <v>20</v>
      </c>
      <c r="E201" s="51">
        <v>10</v>
      </c>
      <c r="F201" s="52">
        <v>0</v>
      </c>
      <c r="G201" s="53">
        <v>0</v>
      </c>
      <c r="H201" s="20" t="s">
        <v>298</v>
      </c>
      <c r="I201" s="20" t="s">
        <v>298</v>
      </c>
      <c r="J201" s="20" t="s">
        <v>298</v>
      </c>
      <c r="K201" s="14"/>
      <c r="L201" s="18"/>
    </row>
    <row r="202" spans="1:12" ht="15.75" x14ac:dyDescent="0.25">
      <c r="A202" s="76" t="s">
        <v>136</v>
      </c>
      <c r="B202" s="21"/>
      <c r="C202" s="77">
        <f>+C203+C204</f>
        <v>20</v>
      </c>
      <c r="D202" s="77">
        <f t="shared" ref="D202:G202" si="57">+D203+D204</f>
        <v>20</v>
      </c>
      <c r="E202" s="77">
        <f t="shared" si="57"/>
        <v>0</v>
      </c>
      <c r="F202" s="77">
        <f t="shared" si="57"/>
        <v>0</v>
      </c>
      <c r="G202" s="77">
        <f t="shared" si="57"/>
        <v>0</v>
      </c>
      <c r="H202" s="28">
        <v>500</v>
      </c>
      <c r="I202" s="28">
        <v>500</v>
      </c>
      <c r="J202" s="28">
        <v>500</v>
      </c>
      <c r="K202" s="14"/>
      <c r="L202" s="18"/>
    </row>
    <row r="203" spans="1:12" ht="34.5" customHeight="1" x14ac:dyDescent="0.25">
      <c r="A203" s="22" t="s">
        <v>335</v>
      </c>
      <c r="B203" s="58"/>
      <c r="C203" s="37">
        <v>10</v>
      </c>
      <c r="D203" s="37">
        <v>10</v>
      </c>
      <c r="E203" s="37">
        <v>0</v>
      </c>
      <c r="F203" s="20">
        <v>0</v>
      </c>
      <c r="G203" s="38">
        <v>0</v>
      </c>
      <c r="H203" s="20" t="s">
        <v>298</v>
      </c>
      <c r="I203" s="20" t="s">
        <v>298</v>
      </c>
      <c r="J203" s="20" t="s">
        <v>298</v>
      </c>
      <c r="K203" s="14"/>
      <c r="L203" s="18"/>
    </row>
    <row r="204" spans="1:12" ht="36" customHeight="1" x14ac:dyDescent="0.25">
      <c r="A204" s="22" t="s">
        <v>334</v>
      </c>
      <c r="B204" s="58"/>
      <c r="C204" s="37">
        <v>10</v>
      </c>
      <c r="D204" s="37">
        <v>10</v>
      </c>
      <c r="E204" s="37">
        <v>0</v>
      </c>
      <c r="F204" s="20">
        <v>0</v>
      </c>
      <c r="G204" s="38">
        <v>0</v>
      </c>
      <c r="H204" s="20" t="s">
        <v>298</v>
      </c>
      <c r="I204" s="20" t="s">
        <v>298</v>
      </c>
      <c r="J204" s="20" t="s">
        <v>298</v>
      </c>
      <c r="K204" s="14"/>
      <c r="L204" s="18"/>
    </row>
    <row r="205" spans="1:12" ht="15.75" x14ac:dyDescent="0.25">
      <c r="A205" s="28" t="s">
        <v>95</v>
      </c>
      <c r="B205" s="21" t="s">
        <v>90</v>
      </c>
      <c r="C205" s="30">
        <f>+C206+C207+C208</f>
        <v>3966</v>
      </c>
      <c r="D205" s="30">
        <f t="shared" ref="D205:G205" si="58">+D206+D207+D208</f>
        <v>1177</v>
      </c>
      <c r="E205" s="30">
        <f t="shared" si="58"/>
        <v>956</v>
      </c>
      <c r="F205" s="30">
        <f t="shared" si="58"/>
        <v>925</v>
      </c>
      <c r="G205" s="30">
        <f t="shared" si="58"/>
        <v>908</v>
      </c>
      <c r="H205" s="20" t="s">
        <v>298</v>
      </c>
      <c r="I205" s="20" t="s">
        <v>298</v>
      </c>
      <c r="J205" s="20" t="s">
        <v>298</v>
      </c>
      <c r="K205" s="14"/>
      <c r="L205" s="18"/>
    </row>
    <row r="206" spans="1:12" ht="15.75" x14ac:dyDescent="0.25">
      <c r="A206" s="20" t="s">
        <v>2</v>
      </c>
      <c r="B206" s="58"/>
      <c r="C206" s="37">
        <v>2248</v>
      </c>
      <c r="D206" s="37">
        <v>607</v>
      </c>
      <c r="E206" s="37">
        <v>550</v>
      </c>
      <c r="F206" s="20">
        <v>549</v>
      </c>
      <c r="G206" s="38">
        <v>542</v>
      </c>
      <c r="H206" s="20" t="s">
        <v>298</v>
      </c>
      <c r="I206" s="20" t="s">
        <v>298</v>
      </c>
      <c r="J206" s="20" t="s">
        <v>298</v>
      </c>
      <c r="K206" s="14"/>
      <c r="L206" s="18"/>
    </row>
    <row r="207" spans="1:12" ht="15.75" x14ac:dyDescent="0.25">
      <c r="A207" s="20" t="s">
        <v>57</v>
      </c>
      <c r="B207" s="58"/>
      <c r="C207" s="37">
        <v>1500</v>
      </c>
      <c r="D207" s="37">
        <v>370</v>
      </c>
      <c r="E207" s="37">
        <v>400</v>
      </c>
      <c r="F207" s="20">
        <v>370</v>
      </c>
      <c r="G207" s="38">
        <v>360</v>
      </c>
      <c r="H207" s="20" t="s">
        <v>298</v>
      </c>
      <c r="I207" s="20" t="s">
        <v>298</v>
      </c>
      <c r="J207" s="20" t="s">
        <v>298</v>
      </c>
      <c r="K207" s="14"/>
      <c r="L207" s="18"/>
    </row>
    <row r="208" spans="1:12" ht="15.75" x14ac:dyDescent="0.25">
      <c r="A208" s="20" t="s">
        <v>143</v>
      </c>
      <c r="B208" s="21"/>
      <c r="C208" s="37">
        <v>218</v>
      </c>
      <c r="D208" s="37">
        <v>200</v>
      </c>
      <c r="E208" s="37">
        <v>6</v>
      </c>
      <c r="F208" s="20">
        <v>6</v>
      </c>
      <c r="G208" s="38">
        <v>6</v>
      </c>
      <c r="H208" s="20" t="s">
        <v>298</v>
      </c>
      <c r="I208" s="20" t="s">
        <v>298</v>
      </c>
      <c r="J208" s="20" t="s">
        <v>298</v>
      </c>
      <c r="K208" s="14"/>
      <c r="L208" s="18"/>
    </row>
    <row r="209" spans="1:12" ht="15.75" x14ac:dyDescent="0.25">
      <c r="A209" s="28" t="s">
        <v>389</v>
      </c>
      <c r="B209" s="21" t="s">
        <v>390</v>
      </c>
      <c r="C209" s="39">
        <v>300</v>
      </c>
      <c r="D209" s="39">
        <v>100</v>
      </c>
      <c r="E209" s="39">
        <v>200</v>
      </c>
      <c r="F209" s="115">
        <v>0</v>
      </c>
      <c r="G209" s="116">
        <v>0</v>
      </c>
      <c r="H209" s="20" t="s">
        <v>298</v>
      </c>
      <c r="I209" s="20" t="s">
        <v>298</v>
      </c>
      <c r="J209" s="20" t="s">
        <v>298</v>
      </c>
      <c r="K209" s="14"/>
      <c r="L209" s="18"/>
    </row>
    <row r="210" spans="1:12" ht="15" customHeight="1" x14ac:dyDescent="0.25">
      <c r="A210" s="28" t="s">
        <v>393</v>
      </c>
      <c r="B210" s="75" t="s">
        <v>96</v>
      </c>
      <c r="C210" s="77">
        <f>+C211+C212+C213+C214+C215+C216+C217+C218+C219+C220+C221+C222+C223+C224+C225</f>
        <v>970</v>
      </c>
      <c r="D210" s="77">
        <f t="shared" ref="D210:G210" si="59">+D211+D212+D213+D214+D215+D216+D217+D218+D219+D220+D221+D222+D223+D224+D225</f>
        <v>285</v>
      </c>
      <c r="E210" s="77">
        <f t="shared" si="59"/>
        <v>195</v>
      </c>
      <c r="F210" s="77">
        <f t="shared" si="59"/>
        <v>400</v>
      </c>
      <c r="G210" s="77">
        <f t="shared" si="59"/>
        <v>90</v>
      </c>
      <c r="H210" s="28">
        <v>500</v>
      </c>
      <c r="I210" s="28">
        <v>500</v>
      </c>
      <c r="J210" s="28">
        <v>500</v>
      </c>
      <c r="K210" s="14"/>
      <c r="L210" s="18"/>
    </row>
    <row r="211" spans="1:12" ht="35.25" customHeight="1" x14ac:dyDescent="0.25">
      <c r="A211" s="22" t="s">
        <v>305</v>
      </c>
      <c r="B211" s="60"/>
      <c r="C211" s="78">
        <v>100</v>
      </c>
      <c r="D211" s="37">
        <v>40</v>
      </c>
      <c r="E211" s="37">
        <v>40</v>
      </c>
      <c r="F211" s="20">
        <v>20</v>
      </c>
      <c r="G211" s="38">
        <v>0</v>
      </c>
      <c r="H211" s="20" t="s">
        <v>298</v>
      </c>
      <c r="I211" s="20" t="s">
        <v>298</v>
      </c>
      <c r="J211" s="20" t="s">
        <v>298</v>
      </c>
      <c r="K211" s="14"/>
      <c r="L211" s="18"/>
    </row>
    <row r="212" spans="1:12" ht="15.75" x14ac:dyDescent="0.25">
      <c r="A212" s="22" t="s">
        <v>313</v>
      </c>
      <c r="B212" s="60"/>
      <c r="C212" s="37">
        <v>30</v>
      </c>
      <c r="D212" s="37">
        <v>30</v>
      </c>
      <c r="E212" s="37">
        <v>0</v>
      </c>
      <c r="F212" s="20">
        <v>0</v>
      </c>
      <c r="G212" s="38">
        <v>0</v>
      </c>
      <c r="H212" s="20" t="s">
        <v>298</v>
      </c>
      <c r="I212" s="20" t="s">
        <v>298</v>
      </c>
      <c r="J212" s="20" t="s">
        <v>298</v>
      </c>
      <c r="K212" s="14"/>
      <c r="L212" s="18"/>
    </row>
    <row r="213" spans="1:12" ht="15.75" x14ac:dyDescent="0.25">
      <c r="A213" s="22" t="s">
        <v>357</v>
      </c>
      <c r="B213" s="60"/>
      <c r="C213" s="37">
        <v>50</v>
      </c>
      <c r="D213" s="37">
        <v>50</v>
      </c>
      <c r="E213" s="37">
        <v>0</v>
      </c>
      <c r="F213" s="20">
        <v>0</v>
      </c>
      <c r="G213" s="38">
        <v>0</v>
      </c>
      <c r="H213" s="36" t="s">
        <v>298</v>
      </c>
      <c r="I213" s="36" t="s">
        <v>298</v>
      </c>
      <c r="J213" s="36" t="s">
        <v>298</v>
      </c>
      <c r="K213" s="14"/>
      <c r="L213" s="18"/>
    </row>
    <row r="214" spans="1:12" ht="15.75" x14ac:dyDescent="0.25">
      <c r="A214" s="22" t="s">
        <v>233</v>
      </c>
      <c r="B214" s="60"/>
      <c r="C214" s="37">
        <v>35</v>
      </c>
      <c r="D214" s="37">
        <v>0</v>
      </c>
      <c r="E214" s="37">
        <v>0</v>
      </c>
      <c r="F214" s="20">
        <v>35</v>
      </c>
      <c r="G214" s="38">
        <v>0</v>
      </c>
      <c r="H214" s="20" t="s">
        <v>298</v>
      </c>
      <c r="I214" s="20" t="s">
        <v>298</v>
      </c>
      <c r="J214" s="20" t="s">
        <v>298</v>
      </c>
      <c r="K214" s="14"/>
      <c r="L214" s="18"/>
    </row>
    <row r="215" spans="1:12" ht="36" customHeight="1" x14ac:dyDescent="0.25">
      <c r="A215" s="22" t="s">
        <v>275</v>
      </c>
      <c r="B215" s="60"/>
      <c r="C215" s="37">
        <v>200</v>
      </c>
      <c r="D215" s="37">
        <v>0</v>
      </c>
      <c r="E215" s="37">
        <v>0</v>
      </c>
      <c r="F215" s="20">
        <v>200</v>
      </c>
      <c r="G215" s="38">
        <v>0</v>
      </c>
      <c r="H215" s="20" t="s">
        <v>298</v>
      </c>
      <c r="I215" s="20" t="s">
        <v>298</v>
      </c>
      <c r="J215" s="20" t="s">
        <v>298</v>
      </c>
      <c r="K215" s="14"/>
      <c r="L215" s="18"/>
    </row>
    <row r="216" spans="1:12" ht="15.75" x14ac:dyDescent="0.25">
      <c r="A216" s="22" t="s">
        <v>316</v>
      </c>
      <c r="B216" s="59"/>
      <c r="C216" s="37">
        <v>35</v>
      </c>
      <c r="D216" s="37">
        <v>0</v>
      </c>
      <c r="E216" s="37">
        <v>0</v>
      </c>
      <c r="F216" s="20">
        <v>35</v>
      </c>
      <c r="G216" s="38">
        <v>0</v>
      </c>
      <c r="H216" s="20" t="s">
        <v>298</v>
      </c>
      <c r="I216" s="20" t="s">
        <v>298</v>
      </c>
      <c r="J216" s="20" t="s">
        <v>298</v>
      </c>
      <c r="K216" s="14"/>
      <c r="L216" s="18"/>
    </row>
    <row r="217" spans="1:12" ht="15.75" x14ac:dyDescent="0.25">
      <c r="A217" s="22" t="s">
        <v>276</v>
      </c>
      <c r="B217" s="59"/>
      <c r="C217" s="37">
        <v>10</v>
      </c>
      <c r="D217" s="37">
        <v>0</v>
      </c>
      <c r="E217" s="37">
        <v>0</v>
      </c>
      <c r="F217" s="20">
        <v>10</v>
      </c>
      <c r="G217" s="38">
        <v>0</v>
      </c>
      <c r="H217" s="20" t="s">
        <v>298</v>
      </c>
      <c r="I217" s="20" t="s">
        <v>298</v>
      </c>
      <c r="J217" s="20" t="s">
        <v>298</v>
      </c>
      <c r="K217" s="14"/>
      <c r="L217" s="18"/>
    </row>
    <row r="218" spans="1:12" ht="15.75" x14ac:dyDescent="0.25">
      <c r="A218" s="22" t="s">
        <v>252</v>
      </c>
      <c r="B218" s="59"/>
      <c r="C218" s="37">
        <v>20</v>
      </c>
      <c r="D218" s="37">
        <v>0</v>
      </c>
      <c r="E218" s="37">
        <v>0</v>
      </c>
      <c r="F218" s="20">
        <v>0</v>
      </c>
      <c r="G218" s="38">
        <v>20</v>
      </c>
      <c r="H218" s="20" t="s">
        <v>298</v>
      </c>
      <c r="I218" s="20" t="s">
        <v>298</v>
      </c>
      <c r="J218" s="20" t="s">
        <v>298</v>
      </c>
      <c r="K218" s="14"/>
      <c r="L218" s="18"/>
    </row>
    <row r="219" spans="1:12" ht="15.75" x14ac:dyDescent="0.25">
      <c r="A219" s="22" t="s">
        <v>277</v>
      </c>
      <c r="B219" s="60"/>
      <c r="C219" s="37">
        <v>10</v>
      </c>
      <c r="D219" s="37">
        <v>0</v>
      </c>
      <c r="E219" s="37">
        <v>0</v>
      </c>
      <c r="F219" s="20">
        <v>0</v>
      </c>
      <c r="G219" s="38">
        <v>10</v>
      </c>
      <c r="H219" s="20" t="s">
        <v>298</v>
      </c>
      <c r="I219" s="20" t="s">
        <v>298</v>
      </c>
      <c r="J219" s="20" t="s">
        <v>298</v>
      </c>
      <c r="K219" s="14"/>
      <c r="L219" s="18"/>
    </row>
    <row r="220" spans="1:12" ht="15.75" x14ac:dyDescent="0.25">
      <c r="A220" s="22" t="s">
        <v>234</v>
      </c>
      <c r="B220" s="59"/>
      <c r="C220" s="37">
        <v>50</v>
      </c>
      <c r="D220" s="37">
        <v>25</v>
      </c>
      <c r="E220" s="37">
        <v>25</v>
      </c>
      <c r="F220" s="20">
        <v>0</v>
      </c>
      <c r="G220" s="38">
        <v>0</v>
      </c>
      <c r="H220" s="20" t="s">
        <v>298</v>
      </c>
      <c r="I220" s="20" t="s">
        <v>298</v>
      </c>
      <c r="J220" s="20" t="s">
        <v>298</v>
      </c>
      <c r="K220" s="14"/>
      <c r="L220" s="18"/>
    </row>
    <row r="221" spans="1:12" ht="30.75" customHeight="1" x14ac:dyDescent="0.25">
      <c r="A221" s="22" t="s">
        <v>270</v>
      </c>
      <c r="B221" s="59"/>
      <c r="C221" s="37">
        <v>50</v>
      </c>
      <c r="D221" s="37">
        <v>10</v>
      </c>
      <c r="E221" s="37">
        <v>20</v>
      </c>
      <c r="F221" s="20">
        <v>20</v>
      </c>
      <c r="G221" s="38">
        <v>0</v>
      </c>
      <c r="H221" s="20" t="s">
        <v>298</v>
      </c>
      <c r="I221" s="20" t="s">
        <v>298</v>
      </c>
      <c r="J221" s="20" t="s">
        <v>298</v>
      </c>
      <c r="K221" s="14"/>
      <c r="L221" s="18"/>
    </row>
    <row r="222" spans="1:12" ht="15.75" x14ac:dyDescent="0.25">
      <c r="A222" s="22" t="s">
        <v>278</v>
      </c>
      <c r="B222" s="60"/>
      <c r="C222" s="37">
        <v>50</v>
      </c>
      <c r="D222" s="37">
        <v>50</v>
      </c>
      <c r="E222" s="37">
        <v>0</v>
      </c>
      <c r="F222" s="20">
        <v>0</v>
      </c>
      <c r="G222" s="38">
        <v>0</v>
      </c>
      <c r="H222" s="20" t="s">
        <v>298</v>
      </c>
      <c r="I222" s="20" t="s">
        <v>298</v>
      </c>
      <c r="J222" s="20" t="s">
        <v>298</v>
      </c>
      <c r="K222" s="14"/>
      <c r="L222" s="18"/>
    </row>
    <row r="223" spans="1:12" ht="31.5" x14ac:dyDescent="0.25">
      <c r="A223" s="22" t="s">
        <v>317</v>
      </c>
      <c r="B223" s="60"/>
      <c r="C223" s="51">
        <v>40</v>
      </c>
      <c r="D223" s="37">
        <v>10</v>
      </c>
      <c r="E223" s="37">
        <v>10</v>
      </c>
      <c r="F223" s="20">
        <v>10</v>
      </c>
      <c r="G223" s="38">
        <v>10</v>
      </c>
      <c r="H223" s="20" t="s">
        <v>298</v>
      </c>
      <c r="I223" s="20" t="s">
        <v>298</v>
      </c>
      <c r="J223" s="20" t="s">
        <v>298</v>
      </c>
      <c r="K223" s="14"/>
      <c r="L223" s="18"/>
    </row>
    <row r="224" spans="1:12" ht="31.5" x14ac:dyDescent="0.25">
      <c r="A224" s="22" t="s">
        <v>302</v>
      </c>
      <c r="B224" s="59"/>
      <c r="C224" s="51">
        <v>40</v>
      </c>
      <c r="D224" s="37">
        <v>20</v>
      </c>
      <c r="E224" s="37">
        <v>20</v>
      </c>
      <c r="F224" s="20">
        <v>0</v>
      </c>
      <c r="G224" s="38">
        <v>0</v>
      </c>
      <c r="H224" s="20" t="s">
        <v>298</v>
      </c>
      <c r="I224" s="20" t="s">
        <v>298</v>
      </c>
      <c r="J224" s="20" t="s">
        <v>298</v>
      </c>
      <c r="K224" s="14"/>
      <c r="L224" s="18"/>
    </row>
    <row r="225" spans="1:12" ht="15.75" x14ac:dyDescent="0.25">
      <c r="A225" s="22" t="s">
        <v>220</v>
      </c>
      <c r="B225" s="59"/>
      <c r="C225" s="51">
        <v>250</v>
      </c>
      <c r="D225" s="37">
        <v>50</v>
      </c>
      <c r="E225" s="37">
        <v>80</v>
      </c>
      <c r="F225" s="20">
        <v>70</v>
      </c>
      <c r="G225" s="38">
        <v>50</v>
      </c>
      <c r="H225" s="20" t="s">
        <v>298</v>
      </c>
      <c r="I225" s="20" t="s">
        <v>298</v>
      </c>
      <c r="J225" s="20" t="s">
        <v>298</v>
      </c>
      <c r="K225" s="14"/>
      <c r="L225" s="18"/>
    </row>
    <row r="226" spans="1:12" ht="15.75" x14ac:dyDescent="0.25">
      <c r="A226" s="28" t="s">
        <v>44</v>
      </c>
      <c r="B226" s="75" t="s">
        <v>156</v>
      </c>
      <c r="C226" s="77">
        <f>C228+C227+C229</f>
        <v>365</v>
      </c>
      <c r="D226" s="77">
        <f t="shared" ref="D226:G226" si="60">D228+D227+D229</f>
        <v>105</v>
      </c>
      <c r="E226" s="77">
        <f t="shared" si="60"/>
        <v>220</v>
      </c>
      <c r="F226" s="77">
        <f t="shared" si="60"/>
        <v>40</v>
      </c>
      <c r="G226" s="77">
        <f t="shared" si="60"/>
        <v>0</v>
      </c>
      <c r="H226" s="77">
        <f t="shared" ref="H226" si="61">H228</f>
        <v>50</v>
      </c>
      <c r="I226" s="28">
        <v>50</v>
      </c>
      <c r="J226" s="28">
        <v>50</v>
      </c>
      <c r="K226" s="14"/>
      <c r="L226" s="18"/>
    </row>
    <row r="227" spans="1:12" ht="15.75" x14ac:dyDescent="0.25">
      <c r="A227" s="20" t="s">
        <v>364</v>
      </c>
      <c r="B227" s="75"/>
      <c r="C227" s="78">
        <v>260</v>
      </c>
      <c r="D227" s="78">
        <v>100</v>
      </c>
      <c r="E227" s="78">
        <v>160</v>
      </c>
      <c r="F227" s="78">
        <v>0</v>
      </c>
      <c r="G227" s="114">
        <v>0</v>
      </c>
      <c r="H227" s="78">
        <v>0</v>
      </c>
      <c r="I227" s="20">
        <v>0</v>
      </c>
      <c r="J227" s="20">
        <v>0</v>
      </c>
      <c r="K227" s="14"/>
      <c r="L227" s="18"/>
    </row>
    <row r="228" spans="1:12" ht="23.25" customHeight="1" x14ac:dyDescent="0.25">
      <c r="A228" s="22" t="s">
        <v>271</v>
      </c>
      <c r="B228" s="60"/>
      <c r="C228" s="37">
        <v>100</v>
      </c>
      <c r="D228" s="37">
        <v>0</v>
      </c>
      <c r="E228" s="37">
        <v>60</v>
      </c>
      <c r="F228" s="20">
        <v>40</v>
      </c>
      <c r="G228" s="38">
        <v>0</v>
      </c>
      <c r="H228" s="20">
        <v>50</v>
      </c>
      <c r="I228" s="20">
        <v>50</v>
      </c>
      <c r="J228" s="20">
        <v>50</v>
      </c>
      <c r="K228" s="14"/>
      <c r="L228" s="18"/>
    </row>
    <row r="229" spans="1:12" ht="54" customHeight="1" x14ac:dyDescent="0.25">
      <c r="A229" s="65" t="s">
        <v>365</v>
      </c>
      <c r="B229" s="59"/>
      <c r="C229" s="70">
        <v>5</v>
      </c>
      <c r="D229" s="70">
        <v>5</v>
      </c>
      <c r="E229" s="70">
        <v>0</v>
      </c>
      <c r="F229" s="71">
        <v>0</v>
      </c>
      <c r="G229" s="72">
        <v>0</v>
      </c>
      <c r="H229" s="71">
        <v>0</v>
      </c>
      <c r="I229" s="20">
        <v>0</v>
      </c>
      <c r="J229" s="20">
        <v>0</v>
      </c>
      <c r="K229" s="14"/>
      <c r="L229" s="18"/>
    </row>
    <row r="230" spans="1:12" ht="15.75" x14ac:dyDescent="0.25">
      <c r="A230" s="79" t="s">
        <v>263</v>
      </c>
      <c r="B230" s="80" t="s">
        <v>264</v>
      </c>
      <c r="C230" s="81">
        <f>+C231</f>
        <v>255</v>
      </c>
      <c r="D230" s="81">
        <f t="shared" ref="D230:H230" si="62">+D231</f>
        <v>255</v>
      </c>
      <c r="E230" s="81">
        <f t="shared" si="62"/>
        <v>0</v>
      </c>
      <c r="F230" s="81">
        <f t="shared" si="62"/>
        <v>0</v>
      </c>
      <c r="G230" s="81">
        <f t="shared" si="62"/>
        <v>0</v>
      </c>
      <c r="H230" s="81">
        <f t="shared" si="62"/>
        <v>0</v>
      </c>
      <c r="I230" s="20">
        <v>500</v>
      </c>
      <c r="J230" s="20">
        <v>500</v>
      </c>
      <c r="K230" s="14"/>
      <c r="L230" s="18"/>
    </row>
    <row r="231" spans="1:12" ht="34.5" customHeight="1" x14ac:dyDescent="0.25">
      <c r="A231" s="82" t="s">
        <v>265</v>
      </c>
      <c r="B231" s="59"/>
      <c r="C231" s="70">
        <v>255</v>
      </c>
      <c r="D231" s="70">
        <v>255</v>
      </c>
      <c r="E231" s="70">
        <v>0</v>
      </c>
      <c r="F231" s="71">
        <v>0</v>
      </c>
      <c r="G231" s="71">
        <v>0</v>
      </c>
      <c r="H231" s="71">
        <v>0</v>
      </c>
      <c r="I231" s="71">
        <v>0</v>
      </c>
      <c r="J231" s="71">
        <v>0</v>
      </c>
      <c r="K231" s="14"/>
      <c r="L231" s="18"/>
    </row>
    <row r="232" spans="1:12" ht="17.25" customHeight="1" x14ac:dyDescent="0.25">
      <c r="A232" s="65" t="s">
        <v>266</v>
      </c>
      <c r="B232" s="62"/>
      <c r="C232" s="73"/>
      <c r="D232" s="83"/>
      <c r="E232" s="83"/>
      <c r="F232" s="40"/>
      <c r="G232" s="40"/>
      <c r="H232" s="40"/>
      <c r="I232" s="40"/>
      <c r="J232" s="40"/>
      <c r="K232" s="14"/>
      <c r="L232" s="18"/>
    </row>
    <row r="233" spans="1:12" ht="15.75" x14ac:dyDescent="0.25">
      <c r="A233" s="34" t="s">
        <v>98</v>
      </c>
      <c r="B233" s="64" t="s">
        <v>97</v>
      </c>
      <c r="C233" s="83">
        <f>+C234+C235+C236+C237+C238</f>
        <v>53144</v>
      </c>
      <c r="D233" s="83">
        <f t="shared" ref="D233:J233" si="63">+D234+D235+D236+D237+D238</f>
        <v>13562</v>
      </c>
      <c r="E233" s="83">
        <f t="shared" si="63"/>
        <v>13672</v>
      </c>
      <c r="F233" s="83">
        <f t="shared" si="63"/>
        <v>13473</v>
      </c>
      <c r="G233" s="83">
        <f t="shared" si="63"/>
        <v>12437</v>
      </c>
      <c r="H233" s="83">
        <f t="shared" si="63"/>
        <v>26452</v>
      </c>
      <c r="I233" s="83">
        <f t="shared" si="63"/>
        <v>28371</v>
      </c>
      <c r="J233" s="83">
        <f t="shared" si="63"/>
        <v>28474</v>
      </c>
      <c r="K233" s="14"/>
      <c r="L233" s="18"/>
    </row>
    <row r="234" spans="1:12" ht="15.75" x14ac:dyDescent="0.25">
      <c r="A234" s="28" t="s">
        <v>11</v>
      </c>
      <c r="B234" s="84" t="s">
        <v>99</v>
      </c>
      <c r="C234" s="30">
        <f>C240+C245+C265+C269</f>
        <v>21358</v>
      </c>
      <c r="D234" s="30">
        <f t="shared" ref="D234:G234" si="64">D240+D245+D265+D269</f>
        <v>5361</v>
      </c>
      <c r="E234" s="30">
        <f t="shared" si="64"/>
        <v>5352</v>
      </c>
      <c r="F234" s="30">
        <f t="shared" si="64"/>
        <v>5343</v>
      </c>
      <c r="G234" s="30">
        <f t="shared" si="64"/>
        <v>5302</v>
      </c>
      <c r="H234" s="28">
        <v>15078</v>
      </c>
      <c r="I234" s="30">
        <v>17000</v>
      </c>
      <c r="J234" s="30">
        <v>17100</v>
      </c>
      <c r="K234" s="14"/>
      <c r="L234" s="18"/>
    </row>
    <row r="235" spans="1:12" ht="15.75" x14ac:dyDescent="0.25">
      <c r="A235" s="28" t="s">
        <v>12</v>
      </c>
      <c r="B235" s="21" t="s">
        <v>100</v>
      </c>
      <c r="C235" s="30">
        <f>+C246+C266+C270+C241</f>
        <v>5008</v>
      </c>
      <c r="D235" s="30">
        <f t="shared" ref="D235:G235" si="65">+D246+D266+D270+D241</f>
        <v>1260</v>
      </c>
      <c r="E235" s="30">
        <f t="shared" si="65"/>
        <v>1276</v>
      </c>
      <c r="F235" s="30">
        <f t="shared" si="65"/>
        <v>1235</v>
      </c>
      <c r="G235" s="30">
        <f t="shared" si="65"/>
        <v>1237</v>
      </c>
      <c r="H235" s="30">
        <v>2500</v>
      </c>
      <c r="I235" s="30">
        <v>2500</v>
      </c>
      <c r="J235" s="30">
        <v>2500</v>
      </c>
      <c r="K235" s="14"/>
      <c r="L235" s="18"/>
    </row>
    <row r="236" spans="1:12" ht="15.75" x14ac:dyDescent="0.25">
      <c r="A236" s="28" t="s">
        <v>14</v>
      </c>
      <c r="B236" s="21" t="s">
        <v>101</v>
      </c>
      <c r="C236" s="30">
        <f>+C247+C260</f>
        <v>26514</v>
      </c>
      <c r="D236" s="30">
        <f t="shared" ref="D236:G236" si="66">+D247+D260</f>
        <v>6911</v>
      </c>
      <c r="E236" s="30">
        <f t="shared" si="66"/>
        <v>6865</v>
      </c>
      <c r="F236" s="30">
        <f t="shared" si="66"/>
        <v>6865</v>
      </c>
      <c r="G236" s="30">
        <f t="shared" si="66"/>
        <v>5873</v>
      </c>
      <c r="H236" s="30">
        <v>8874</v>
      </c>
      <c r="I236" s="30">
        <v>8871</v>
      </c>
      <c r="J236" s="30">
        <v>8874</v>
      </c>
      <c r="K236" s="14"/>
      <c r="L236" s="18"/>
    </row>
    <row r="237" spans="1:12" ht="15.75" x14ac:dyDescent="0.25">
      <c r="A237" s="34" t="s">
        <v>205</v>
      </c>
      <c r="B237" s="64" t="s">
        <v>206</v>
      </c>
      <c r="C237" s="30">
        <f>C253</f>
        <v>110</v>
      </c>
      <c r="D237" s="30">
        <f t="shared" ref="D237:G237" si="67">D253</f>
        <v>30</v>
      </c>
      <c r="E237" s="30">
        <f t="shared" si="67"/>
        <v>25</v>
      </c>
      <c r="F237" s="30">
        <f t="shared" si="67"/>
        <v>30</v>
      </c>
      <c r="G237" s="30">
        <f t="shared" si="67"/>
        <v>25</v>
      </c>
      <c r="H237" s="30"/>
      <c r="I237" s="30"/>
      <c r="J237" s="30"/>
      <c r="K237" s="14"/>
      <c r="L237" s="18"/>
    </row>
    <row r="238" spans="1:12" ht="15.75" x14ac:dyDescent="0.25">
      <c r="A238" s="28" t="s">
        <v>13</v>
      </c>
      <c r="B238" s="21" t="s">
        <v>140</v>
      </c>
      <c r="C238" s="30">
        <f>+C242+C267+C271</f>
        <v>154</v>
      </c>
      <c r="D238" s="30">
        <f t="shared" ref="D238:G238" si="68">+D242+D267+D271</f>
        <v>0</v>
      </c>
      <c r="E238" s="30">
        <f t="shared" si="68"/>
        <v>154</v>
      </c>
      <c r="F238" s="30">
        <f t="shared" si="68"/>
        <v>0</v>
      </c>
      <c r="G238" s="30">
        <f t="shared" si="68"/>
        <v>0</v>
      </c>
      <c r="H238" s="30">
        <v>0</v>
      </c>
      <c r="I238" s="30">
        <v>0</v>
      </c>
      <c r="J238" s="30">
        <v>0</v>
      </c>
      <c r="K238" s="14"/>
      <c r="L238" s="18"/>
    </row>
    <row r="239" spans="1:12" ht="15.75" x14ac:dyDescent="0.25">
      <c r="A239" s="28" t="s">
        <v>217</v>
      </c>
      <c r="B239" s="21" t="s">
        <v>102</v>
      </c>
      <c r="C239" s="30">
        <f>+C240+C241+C242</f>
        <v>4827</v>
      </c>
      <c r="D239" s="30">
        <f t="shared" ref="D239:G239" si="69">+D240+D241+D242</f>
        <v>1190</v>
      </c>
      <c r="E239" s="30">
        <f t="shared" si="69"/>
        <v>1260</v>
      </c>
      <c r="F239" s="30">
        <f t="shared" si="69"/>
        <v>1175</v>
      </c>
      <c r="G239" s="30">
        <f t="shared" si="69"/>
        <v>1202</v>
      </c>
      <c r="H239" s="28">
        <v>2350</v>
      </c>
      <c r="I239" s="28">
        <v>2350</v>
      </c>
      <c r="J239" s="28">
        <v>2270</v>
      </c>
      <c r="K239" s="14"/>
      <c r="L239" s="18"/>
    </row>
    <row r="240" spans="1:12" ht="15.75" x14ac:dyDescent="0.25">
      <c r="A240" s="20" t="s">
        <v>2</v>
      </c>
      <c r="B240" s="58"/>
      <c r="C240" s="37">
        <v>3140</v>
      </c>
      <c r="D240" s="37">
        <v>790</v>
      </c>
      <c r="E240" s="37">
        <v>790</v>
      </c>
      <c r="F240" s="20">
        <v>775</v>
      </c>
      <c r="G240" s="38">
        <v>785</v>
      </c>
      <c r="H240" s="20" t="s">
        <v>298</v>
      </c>
      <c r="I240" s="20" t="s">
        <v>298</v>
      </c>
      <c r="J240" s="20" t="s">
        <v>298</v>
      </c>
      <c r="K240" s="14"/>
      <c r="L240" s="18"/>
    </row>
    <row r="241" spans="1:12" ht="15.75" x14ac:dyDescent="0.25">
      <c r="A241" s="20" t="s">
        <v>57</v>
      </c>
      <c r="B241" s="58"/>
      <c r="C241" s="37">
        <v>1627</v>
      </c>
      <c r="D241" s="37">
        <v>400</v>
      </c>
      <c r="E241" s="37">
        <v>410</v>
      </c>
      <c r="F241" s="20">
        <v>400</v>
      </c>
      <c r="G241" s="38">
        <v>417</v>
      </c>
      <c r="H241" s="20" t="s">
        <v>298</v>
      </c>
      <c r="I241" s="20" t="s">
        <v>298</v>
      </c>
      <c r="J241" s="20" t="s">
        <v>298</v>
      </c>
      <c r="K241" s="14"/>
      <c r="L241" s="18"/>
    </row>
    <row r="242" spans="1:12" ht="15.75" x14ac:dyDescent="0.25">
      <c r="A242" s="20" t="s">
        <v>13</v>
      </c>
      <c r="B242" s="58"/>
      <c r="C242" s="37">
        <v>60</v>
      </c>
      <c r="D242" s="37">
        <v>0</v>
      </c>
      <c r="E242" s="37">
        <v>60</v>
      </c>
      <c r="F242" s="20">
        <v>0</v>
      </c>
      <c r="G242" s="38">
        <v>0</v>
      </c>
      <c r="H242" s="20" t="s">
        <v>298</v>
      </c>
      <c r="I242" s="20" t="s">
        <v>298</v>
      </c>
      <c r="J242" s="20" t="s">
        <v>298</v>
      </c>
      <c r="K242" s="14"/>
      <c r="L242" s="18"/>
    </row>
    <row r="243" spans="1:12" ht="15.75" x14ac:dyDescent="0.25">
      <c r="A243" s="28" t="s">
        <v>51</v>
      </c>
      <c r="B243" s="21" t="s">
        <v>103</v>
      </c>
      <c r="C243" s="30">
        <f>+C245+C246+C247+C248</f>
        <v>37626</v>
      </c>
      <c r="D243" s="30">
        <f t="shared" ref="D243:G243" si="70">+D245+D246+D247+D248</f>
        <v>9692</v>
      </c>
      <c r="E243" s="30">
        <f t="shared" si="70"/>
        <v>9682</v>
      </c>
      <c r="F243" s="30">
        <f t="shared" si="70"/>
        <v>9666</v>
      </c>
      <c r="G243" s="30">
        <f t="shared" si="70"/>
        <v>8586</v>
      </c>
      <c r="H243" s="28">
        <v>6000</v>
      </c>
      <c r="I243" s="28">
        <v>7000</v>
      </c>
      <c r="J243" s="28">
        <v>8000</v>
      </c>
      <c r="K243" s="14"/>
      <c r="L243" s="18"/>
    </row>
    <row r="244" spans="1:12" ht="15.75" x14ac:dyDescent="0.25">
      <c r="A244" s="28" t="s">
        <v>221</v>
      </c>
      <c r="B244" s="58"/>
      <c r="C244" s="37"/>
      <c r="D244" s="37"/>
      <c r="E244" s="37"/>
      <c r="F244" s="37"/>
      <c r="G244" s="37"/>
      <c r="H244" s="20"/>
      <c r="I244" s="20"/>
      <c r="J244" s="20"/>
      <c r="K244" s="14"/>
      <c r="L244" s="18"/>
    </row>
    <row r="245" spans="1:12" ht="15.75" x14ac:dyDescent="0.25">
      <c r="A245" s="20" t="s">
        <v>2</v>
      </c>
      <c r="B245" s="58"/>
      <c r="C245" s="37">
        <f>+C250+C255+C258</f>
        <v>10961</v>
      </c>
      <c r="D245" s="37">
        <f t="shared" ref="D245:G245" si="71">+D250+D255+D258</f>
        <v>2749</v>
      </c>
      <c r="E245" s="37">
        <f t="shared" si="71"/>
        <v>2749</v>
      </c>
      <c r="F245" s="37">
        <f t="shared" si="71"/>
        <v>2748</v>
      </c>
      <c r="G245" s="37">
        <f t="shared" si="71"/>
        <v>2715</v>
      </c>
      <c r="H245" s="20" t="s">
        <v>298</v>
      </c>
      <c r="I245" s="20" t="s">
        <v>298</v>
      </c>
      <c r="J245" s="20" t="s">
        <v>298</v>
      </c>
      <c r="K245" s="14"/>
      <c r="L245" s="18"/>
    </row>
    <row r="246" spans="1:12" ht="15.75" x14ac:dyDescent="0.25">
      <c r="A246" s="20" t="s">
        <v>57</v>
      </c>
      <c r="B246" s="58"/>
      <c r="C246" s="37">
        <f>+C251+C256+C259</f>
        <v>371</v>
      </c>
      <c r="D246" s="37">
        <f t="shared" ref="D246:G246" si="72">+D251+D256+D259</f>
        <v>107</v>
      </c>
      <c r="E246" s="37">
        <f t="shared" si="72"/>
        <v>103</v>
      </c>
      <c r="F246" s="37">
        <f t="shared" si="72"/>
        <v>83</v>
      </c>
      <c r="G246" s="37">
        <f t="shared" si="72"/>
        <v>78</v>
      </c>
      <c r="H246" s="20" t="s">
        <v>298</v>
      </c>
      <c r="I246" s="20" t="s">
        <v>298</v>
      </c>
      <c r="J246" s="20" t="s">
        <v>298</v>
      </c>
      <c r="K246" s="14"/>
      <c r="L246" s="18"/>
    </row>
    <row r="247" spans="1:12" ht="15.75" x14ac:dyDescent="0.25">
      <c r="A247" s="20" t="s">
        <v>14</v>
      </c>
      <c r="B247" s="58"/>
      <c r="C247" s="37">
        <v>26184</v>
      </c>
      <c r="D247" s="37">
        <f t="shared" ref="D247:G247" si="73">+D252</f>
        <v>6806</v>
      </c>
      <c r="E247" s="37">
        <f t="shared" si="73"/>
        <v>6805</v>
      </c>
      <c r="F247" s="37">
        <f t="shared" si="73"/>
        <v>6805</v>
      </c>
      <c r="G247" s="37">
        <f t="shared" si="73"/>
        <v>5768</v>
      </c>
      <c r="H247" s="20" t="s">
        <v>298</v>
      </c>
      <c r="I247" s="20" t="s">
        <v>298</v>
      </c>
      <c r="J247" s="20" t="s">
        <v>298</v>
      </c>
      <c r="K247" s="14"/>
      <c r="L247" s="18"/>
    </row>
    <row r="248" spans="1:12" ht="15.75" x14ac:dyDescent="0.25">
      <c r="A248" s="40" t="s">
        <v>205</v>
      </c>
      <c r="B248" s="58"/>
      <c r="C248" s="37">
        <f>C253</f>
        <v>110</v>
      </c>
      <c r="D248" s="37">
        <f t="shared" ref="D248:G248" si="74">D253</f>
        <v>30</v>
      </c>
      <c r="E248" s="37">
        <f t="shared" si="74"/>
        <v>25</v>
      </c>
      <c r="F248" s="37">
        <f t="shared" si="74"/>
        <v>30</v>
      </c>
      <c r="G248" s="37">
        <f t="shared" si="74"/>
        <v>25</v>
      </c>
      <c r="H248" s="20" t="s">
        <v>298</v>
      </c>
      <c r="I248" s="20" t="s">
        <v>298</v>
      </c>
      <c r="J248" s="20" t="s">
        <v>298</v>
      </c>
      <c r="K248" s="14"/>
      <c r="L248" s="18"/>
    </row>
    <row r="249" spans="1:12" ht="15.75" x14ac:dyDescent="0.25">
      <c r="A249" s="28" t="s">
        <v>163</v>
      </c>
      <c r="B249" s="21" t="s">
        <v>164</v>
      </c>
      <c r="C249" s="30">
        <f>C250+C251+C252+C253</f>
        <v>37046</v>
      </c>
      <c r="D249" s="30">
        <f t="shared" ref="D249:G249" si="75">D250+D251+D252+D253</f>
        <v>9276</v>
      </c>
      <c r="E249" s="30">
        <f t="shared" si="75"/>
        <v>9265</v>
      </c>
      <c r="F249" s="30">
        <f t="shared" si="75"/>
        <v>9275</v>
      </c>
      <c r="G249" s="30">
        <f t="shared" si="75"/>
        <v>8198</v>
      </c>
      <c r="H249" s="20" t="s">
        <v>298</v>
      </c>
      <c r="I249" s="20" t="s">
        <v>298</v>
      </c>
      <c r="J249" s="20" t="s">
        <v>298</v>
      </c>
      <c r="K249" s="14"/>
      <c r="L249" s="18"/>
    </row>
    <row r="250" spans="1:12" ht="15.75" x14ac:dyDescent="0.25">
      <c r="A250" s="20" t="s">
        <v>43</v>
      </c>
      <c r="B250" s="58"/>
      <c r="C250" s="37">
        <v>9610</v>
      </c>
      <c r="D250" s="37">
        <v>2410</v>
      </c>
      <c r="E250" s="37">
        <v>2410</v>
      </c>
      <c r="F250" s="37">
        <v>2410</v>
      </c>
      <c r="G250" s="37">
        <v>2380</v>
      </c>
      <c r="H250" s="20" t="s">
        <v>298</v>
      </c>
      <c r="I250" s="20" t="s">
        <v>298</v>
      </c>
      <c r="J250" s="20" t="s">
        <v>298</v>
      </c>
      <c r="K250" s="14"/>
      <c r="L250" s="18"/>
    </row>
    <row r="251" spans="1:12" ht="15.75" x14ac:dyDescent="0.25">
      <c r="A251" s="20" t="s">
        <v>57</v>
      </c>
      <c r="B251" s="58"/>
      <c r="C251" s="37">
        <v>110</v>
      </c>
      <c r="D251" s="37">
        <v>30</v>
      </c>
      <c r="E251" s="37">
        <v>25</v>
      </c>
      <c r="F251" s="37">
        <v>30</v>
      </c>
      <c r="G251" s="37">
        <v>25</v>
      </c>
      <c r="H251" s="20" t="s">
        <v>298</v>
      </c>
      <c r="I251" s="20" t="s">
        <v>298</v>
      </c>
      <c r="J251" s="20" t="s">
        <v>298</v>
      </c>
      <c r="K251" s="14"/>
      <c r="L251" s="18"/>
    </row>
    <row r="252" spans="1:12" ht="15.75" x14ac:dyDescent="0.25">
      <c r="A252" s="20" t="s">
        <v>14</v>
      </c>
      <c r="B252" s="58"/>
      <c r="C252" s="37">
        <v>27216</v>
      </c>
      <c r="D252" s="37">
        <v>6806</v>
      </c>
      <c r="E252" s="37">
        <v>6805</v>
      </c>
      <c r="F252" s="37">
        <v>6805</v>
      </c>
      <c r="G252" s="37">
        <v>5768</v>
      </c>
      <c r="H252" s="20" t="s">
        <v>298</v>
      </c>
      <c r="I252" s="20" t="s">
        <v>298</v>
      </c>
      <c r="J252" s="20" t="s">
        <v>298</v>
      </c>
      <c r="K252" s="14"/>
      <c r="L252" s="18"/>
    </row>
    <row r="253" spans="1:12" ht="15.75" x14ac:dyDescent="0.25">
      <c r="A253" s="40" t="s">
        <v>205</v>
      </c>
      <c r="B253" s="58"/>
      <c r="C253" s="37">
        <v>110</v>
      </c>
      <c r="D253" s="37">
        <v>30</v>
      </c>
      <c r="E253" s="37">
        <v>25</v>
      </c>
      <c r="F253" s="37">
        <v>30</v>
      </c>
      <c r="G253" s="37">
        <v>25</v>
      </c>
      <c r="H253" s="20" t="s">
        <v>298</v>
      </c>
      <c r="I253" s="20" t="s">
        <v>298</v>
      </c>
      <c r="J253" s="20" t="s">
        <v>298</v>
      </c>
      <c r="K253" s="14"/>
      <c r="L253" s="18"/>
    </row>
    <row r="254" spans="1:12" ht="15.75" x14ac:dyDescent="0.25">
      <c r="A254" s="28" t="s">
        <v>385</v>
      </c>
      <c r="B254" s="21" t="s">
        <v>386</v>
      </c>
      <c r="C254" s="30">
        <f>+C255+C256</f>
        <v>872</v>
      </c>
      <c r="D254" s="30">
        <f t="shared" ref="D254:G254" si="76">+D255+D256</f>
        <v>221</v>
      </c>
      <c r="E254" s="30">
        <f t="shared" si="76"/>
        <v>218</v>
      </c>
      <c r="F254" s="30">
        <f t="shared" si="76"/>
        <v>218</v>
      </c>
      <c r="G254" s="30">
        <f t="shared" si="76"/>
        <v>215</v>
      </c>
      <c r="H254" s="20" t="s">
        <v>298</v>
      </c>
      <c r="I254" s="20" t="s">
        <v>298</v>
      </c>
      <c r="J254" s="20" t="s">
        <v>298</v>
      </c>
      <c r="K254" s="14"/>
      <c r="L254" s="18"/>
    </row>
    <row r="255" spans="1:12" ht="15.75" x14ac:dyDescent="0.25">
      <c r="A255" s="20" t="s">
        <v>2</v>
      </c>
      <c r="B255" s="58"/>
      <c r="C255" s="37">
        <v>789</v>
      </c>
      <c r="D255" s="37">
        <v>198</v>
      </c>
      <c r="E255" s="37">
        <v>198</v>
      </c>
      <c r="F255" s="20">
        <v>198</v>
      </c>
      <c r="G255" s="38">
        <v>195</v>
      </c>
      <c r="H255" s="20" t="s">
        <v>298</v>
      </c>
      <c r="I255" s="20" t="s">
        <v>298</v>
      </c>
      <c r="J255" s="20" t="s">
        <v>298</v>
      </c>
      <c r="K255" s="14"/>
      <c r="L255" s="18"/>
    </row>
    <row r="256" spans="1:12" ht="15.75" x14ac:dyDescent="0.25">
      <c r="A256" s="20" t="s">
        <v>57</v>
      </c>
      <c r="B256" s="58"/>
      <c r="C256" s="37">
        <v>83</v>
      </c>
      <c r="D256" s="37">
        <v>23</v>
      </c>
      <c r="E256" s="37">
        <v>20</v>
      </c>
      <c r="F256" s="20">
        <v>20</v>
      </c>
      <c r="G256" s="38">
        <v>20</v>
      </c>
      <c r="H256" s="20" t="s">
        <v>298</v>
      </c>
      <c r="I256" s="20" t="s">
        <v>298</v>
      </c>
      <c r="J256" s="20" t="s">
        <v>298</v>
      </c>
      <c r="K256" s="14"/>
      <c r="L256" s="18"/>
    </row>
    <row r="257" spans="1:12" ht="15.75" x14ac:dyDescent="0.25">
      <c r="A257" s="28" t="s">
        <v>387</v>
      </c>
      <c r="B257" s="58"/>
      <c r="C257" s="30">
        <f>+C258+C259</f>
        <v>740</v>
      </c>
      <c r="D257" s="30">
        <f t="shared" ref="D257:G257" si="77">+D258+D259</f>
        <v>195</v>
      </c>
      <c r="E257" s="30">
        <f t="shared" si="77"/>
        <v>199</v>
      </c>
      <c r="F257" s="30">
        <f t="shared" si="77"/>
        <v>173</v>
      </c>
      <c r="G257" s="30">
        <f t="shared" si="77"/>
        <v>173</v>
      </c>
      <c r="H257" s="20" t="s">
        <v>298</v>
      </c>
      <c r="I257" s="20" t="s">
        <v>298</v>
      </c>
      <c r="J257" s="20" t="s">
        <v>298</v>
      </c>
      <c r="K257" s="14"/>
      <c r="L257" s="18"/>
    </row>
    <row r="258" spans="1:12" ht="15.75" x14ac:dyDescent="0.25">
      <c r="A258" s="20" t="s">
        <v>2</v>
      </c>
      <c r="B258" s="58"/>
      <c r="C258" s="37">
        <v>562</v>
      </c>
      <c r="D258" s="37">
        <v>141</v>
      </c>
      <c r="E258" s="37">
        <v>141</v>
      </c>
      <c r="F258" s="20">
        <v>140</v>
      </c>
      <c r="G258" s="38">
        <v>140</v>
      </c>
      <c r="H258" s="20" t="s">
        <v>298</v>
      </c>
      <c r="I258" s="20" t="s">
        <v>298</v>
      </c>
      <c r="J258" s="20" t="s">
        <v>298</v>
      </c>
      <c r="K258" s="14"/>
      <c r="L258" s="18"/>
    </row>
    <row r="259" spans="1:12" ht="15.75" x14ac:dyDescent="0.25">
      <c r="A259" s="20" t="s">
        <v>57</v>
      </c>
      <c r="B259" s="58"/>
      <c r="C259" s="37">
        <v>178</v>
      </c>
      <c r="D259" s="37">
        <v>54</v>
      </c>
      <c r="E259" s="37">
        <v>58</v>
      </c>
      <c r="F259" s="20">
        <v>33</v>
      </c>
      <c r="G259" s="38">
        <v>33</v>
      </c>
      <c r="H259" s="20" t="s">
        <v>298</v>
      </c>
      <c r="I259" s="20" t="s">
        <v>298</v>
      </c>
      <c r="J259" s="20" t="s">
        <v>298</v>
      </c>
      <c r="K259" s="14"/>
      <c r="L259" s="18"/>
    </row>
    <row r="260" spans="1:12" ht="15.75" x14ac:dyDescent="0.25">
      <c r="A260" s="28" t="s">
        <v>105</v>
      </c>
      <c r="B260" s="21" t="s">
        <v>104</v>
      </c>
      <c r="C260" s="30">
        <f>+C261+C262+C263</f>
        <v>330</v>
      </c>
      <c r="D260" s="30">
        <f>+D261+D262+D263</f>
        <v>105</v>
      </c>
      <c r="E260" s="30">
        <f>+E261+E262+E263</f>
        <v>60</v>
      </c>
      <c r="F260" s="30">
        <f>+F261+F262+F263</f>
        <v>60</v>
      </c>
      <c r="G260" s="30">
        <f>+G261+G262+G263</f>
        <v>105</v>
      </c>
      <c r="H260" s="28">
        <v>74</v>
      </c>
      <c r="I260" s="28">
        <v>74</v>
      </c>
      <c r="J260" s="28">
        <v>74</v>
      </c>
      <c r="K260" s="14"/>
      <c r="L260" s="18"/>
    </row>
    <row r="261" spans="1:12" ht="15.75" x14ac:dyDescent="0.25">
      <c r="A261" s="20" t="s">
        <v>309</v>
      </c>
      <c r="B261" s="58"/>
      <c r="C261" s="37">
        <v>140</v>
      </c>
      <c r="D261" s="37">
        <v>50</v>
      </c>
      <c r="E261" s="37">
        <v>20</v>
      </c>
      <c r="F261" s="20">
        <v>20</v>
      </c>
      <c r="G261" s="38">
        <v>50</v>
      </c>
      <c r="H261" s="20" t="s">
        <v>298</v>
      </c>
      <c r="I261" s="20" t="s">
        <v>298</v>
      </c>
      <c r="J261" s="20" t="s">
        <v>298</v>
      </c>
      <c r="K261" s="14"/>
      <c r="L261" s="18"/>
    </row>
    <row r="262" spans="1:12" ht="15.75" x14ac:dyDescent="0.25">
      <c r="A262" s="20" t="s">
        <v>310</v>
      </c>
      <c r="B262" s="58"/>
      <c r="C262" s="37">
        <v>40</v>
      </c>
      <c r="D262" s="37">
        <v>10</v>
      </c>
      <c r="E262" s="37">
        <v>10</v>
      </c>
      <c r="F262" s="20">
        <v>10</v>
      </c>
      <c r="G262" s="38">
        <v>10</v>
      </c>
      <c r="H262" s="20" t="s">
        <v>298</v>
      </c>
      <c r="I262" s="20" t="s">
        <v>298</v>
      </c>
      <c r="J262" s="20" t="s">
        <v>298</v>
      </c>
      <c r="K262" s="14"/>
      <c r="L262" s="18"/>
    </row>
    <row r="263" spans="1:12" ht="15.75" x14ac:dyDescent="0.25">
      <c r="A263" s="20" t="s">
        <v>15</v>
      </c>
      <c r="B263" s="58"/>
      <c r="C263" s="37">
        <v>150</v>
      </c>
      <c r="D263" s="37">
        <v>45</v>
      </c>
      <c r="E263" s="37">
        <v>30</v>
      </c>
      <c r="F263" s="20">
        <v>30</v>
      </c>
      <c r="G263" s="38">
        <v>45</v>
      </c>
      <c r="H263" s="20" t="s">
        <v>298</v>
      </c>
      <c r="I263" s="20" t="s">
        <v>298</v>
      </c>
      <c r="J263" s="20" t="s">
        <v>298</v>
      </c>
      <c r="K263" s="14"/>
      <c r="L263" s="18"/>
    </row>
    <row r="264" spans="1:12" ht="15.75" x14ac:dyDescent="0.25">
      <c r="A264" s="28" t="s">
        <v>16</v>
      </c>
      <c r="B264" s="21" t="s">
        <v>106</v>
      </c>
      <c r="C264" s="30">
        <f>+C265+C266+C267</f>
        <v>2678</v>
      </c>
      <c r="D264" s="30">
        <f t="shared" ref="D264:G264" si="78">+D265+D266+D267</f>
        <v>657</v>
      </c>
      <c r="E264" s="30">
        <f t="shared" si="78"/>
        <v>722</v>
      </c>
      <c r="F264" s="30">
        <f t="shared" si="78"/>
        <v>657</v>
      </c>
      <c r="G264" s="30">
        <f t="shared" si="78"/>
        <v>642</v>
      </c>
      <c r="H264" s="28">
        <v>1837</v>
      </c>
      <c r="I264" s="28">
        <v>1937</v>
      </c>
      <c r="J264" s="28">
        <v>1937</v>
      </c>
      <c r="K264" s="14"/>
      <c r="L264" s="18"/>
    </row>
    <row r="265" spans="1:12" ht="15.75" x14ac:dyDescent="0.25">
      <c r="A265" s="20" t="s">
        <v>2</v>
      </c>
      <c r="B265" s="58"/>
      <c r="C265" s="37">
        <v>943</v>
      </c>
      <c r="D265" s="37">
        <v>237</v>
      </c>
      <c r="E265" s="37">
        <v>237</v>
      </c>
      <c r="F265" s="20">
        <v>237</v>
      </c>
      <c r="G265" s="38">
        <v>232</v>
      </c>
      <c r="H265" s="20" t="s">
        <v>298</v>
      </c>
      <c r="I265" s="20" t="s">
        <v>298</v>
      </c>
      <c r="J265" s="20" t="s">
        <v>298</v>
      </c>
      <c r="K265" s="14"/>
      <c r="L265" s="18"/>
    </row>
    <row r="266" spans="1:12" ht="15.75" x14ac:dyDescent="0.25">
      <c r="A266" s="20" t="s">
        <v>57</v>
      </c>
      <c r="B266" s="58"/>
      <c r="C266" s="37">
        <v>1670</v>
      </c>
      <c r="D266" s="37">
        <v>420</v>
      </c>
      <c r="E266" s="37">
        <v>420</v>
      </c>
      <c r="F266" s="20">
        <v>420</v>
      </c>
      <c r="G266" s="38">
        <v>410</v>
      </c>
      <c r="H266" s="20" t="s">
        <v>298</v>
      </c>
      <c r="I266" s="20" t="s">
        <v>298</v>
      </c>
      <c r="J266" s="20" t="s">
        <v>298</v>
      </c>
      <c r="K266" s="14"/>
      <c r="L266" s="18"/>
    </row>
    <row r="267" spans="1:12" ht="15.75" x14ac:dyDescent="0.25">
      <c r="A267" s="20" t="s">
        <v>192</v>
      </c>
      <c r="B267" s="58"/>
      <c r="C267" s="37">
        <v>65</v>
      </c>
      <c r="D267" s="37">
        <v>0</v>
      </c>
      <c r="E267" s="37">
        <v>65</v>
      </c>
      <c r="F267" s="20">
        <v>0</v>
      </c>
      <c r="G267" s="38">
        <v>0</v>
      </c>
      <c r="H267" s="20"/>
      <c r="I267" s="20"/>
      <c r="J267" s="20"/>
      <c r="K267" s="14"/>
      <c r="L267" s="18"/>
    </row>
    <row r="268" spans="1:12" ht="15.75" x14ac:dyDescent="0.25">
      <c r="A268" s="28" t="s">
        <v>168</v>
      </c>
      <c r="B268" s="21" t="s">
        <v>107</v>
      </c>
      <c r="C268" s="30">
        <f>+C269+C270+C271</f>
        <v>7683</v>
      </c>
      <c r="D268" s="30">
        <f t="shared" ref="D268:F268" si="79">+D269+D270+D271</f>
        <v>1918</v>
      </c>
      <c r="E268" s="30">
        <f t="shared" si="79"/>
        <v>1948</v>
      </c>
      <c r="F268" s="30">
        <f t="shared" si="79"/>
        <v>1915</v>
      </c>
      <c r="G268" s="30">
        <f t="shared" ref="G268" si="80">+G269+G270</f>
        <v>1902</v>
      </c>
      <c r="H268" s="28">
        <v>5021</v>
      </c>
      <c r="I268" s="28">
        <v>5021</v>
      </c>
      <c r="J268" s="28">
        <v>5021</v>
      </c>
      <c r="K268" s="14"/>
      <c r="L268" s="18"/>
    </row>
    <row r="269" spans="1:12" ht="15.75" x14ac:dyDescent="0.25">
      <c r="A269" s="20" t="s">
        <v>2</v>
      </c>
      <c r="B269" s="58"/>
      <c r="C269" s="37">
        <f>+C273+C276+C279</f>
        <v>6314</v>
      </c>
      <c r="D269" s="37">
        <f>+D273+D276+D279</f>
        <v>1585</v>
      </c>
      <c r="E269" s="37">
        <f>+E273+E276+E279</f>
        <v>1576</v>
      </c>
      <c r="F269" s="37">
        <f>+F273+F276+F279</f>
        <v>1583</v>
      </c>
      <c r="G269" s="37">
        <f>+G273+G276+G279</f>
        <v>1570</v>
      </c>
      <c r="H269" s="20" t="s">
        <v>298</v>
      </c>
      <c r="I269" s="20" t="s">
        <v>298</v>
      </c>
      <c r="J269" s="20" t="s">
        <v>298</v>
      </c>
      <c r="K269" s="14"/>
      <c r="L269" s="18"/>
    </row>
    <row r="270" spans="1:12" ht="15.75" x14ac:dyDescent="0.25">
      <c r="A270" s="20" t="s">
        <v>57</v>
      </c>
      <c r="B270" s="58"/>
      <c r="C270" s="37">
        <f>+C274+C277+C280</f>
        <v>1340</v>
      </c>
      <c r="D270" s="37">
        <f t="shared" ref="D270:G270" si="81">+D274+D277+D280</f>
        <v>333</v>
      </c>
      <c r="E270" s="37">
        <f t="shared" si="81"/>
        <v>343</v>
      </c>
      <c r="F270" s="37">
        <f t="shared" si="81"/>
        <v>332</v>
      </c>
      <c r="G270" s="37">
        <f t="shared" si="81"/>
        <v>332</v>
      </c>
      <c r="H270" s="20" t="s">
        <v>298</v>
      </c>
      <c r="I270" s="20" t="s">
        <v>298</v>
      </c>
      <c r="J270" s="20" t="s">
        <v>298</v>
      </c>
      <c r="K270" s="14"/>
      <c r="L270" s="18"/>
    </row>
    <row r="271" spans="1:12" ht="15.75" x14ac:dyDescent="0.25">
      <c r="A271" s="20" t="s">
        <v>192</v>
      </c>
      <c r="B271" s="58"/>
      <c r="C271" s="37">
        <f>+C281</f>
        <v>29</v>
      </c>
      <c r="D271" s="37">
        <f t="shared" ref="D271:G271" si="82">+D281</f>
        <v>0</v>
      </c>
      <c r="E271" s="37">
        <f t="shared" si="82"/>
        <v>29</v>
      </c>
      <c r="F271" s="37">
        <f t="shared" si="82"/>
        <v>0</v>
      </c>
      <c r="G271" s="37">
        <f t="shared" si="82"/>
        <v>0</v>
      </c>
      <c r="H271" s="20"/>
      <c r="I271" s="20"/>
      <c r="J271" s="20"/>
      <c r="K271" s="14"/>
      <c r="L271" s="18"/>
    </row>
    <row r="272" spans="1:12" ht="15.75" x14ac:dyDescent="0.25">
      <c r="A272" s="28" t="s">
        <v>165</v>
      </c>
      <c r="B272" s="21"/>
      <c r="C272" s="30">
        <f>+C273+C274</f>
        <v>5507</v>
      </c>
      <c r="D272" s="30">
        <f t="shared" ref="D272:G272" si="83">+D273+D274</f>
        <v>1380</v>
      </c>
      <c r="E272" s="30">
        <f t="shared" si="83"/>
        <v>1379</v>
      </c>
      <c r="F272" s="30">
        <f t="shared" si="83"/>
        <v>1379</v>
      </c>
      <c r="G272" s="30">
        <f t="shared" si="83"/>
        <v>1369</v>
      </c>
      <c r="H272" s="20" t="s">
        <v>298</v>
      </c>
      <c r="I272" s="20" t="s">
        <v>298</v>
      </c>
      <c r="J272" s="20" t="s">
        <v>298</v>
      </c>
      <c r="K272" s="14"/>
      <c r="L272" s="18"/>
    </row>
    <row r="273" spans="1:13" ht="15.75" x14ac:dyDescent="0.25">
      <c r="A273" s="20" t="s">
        <v>2</v>
      </c>
      <c r="B273" s="58"/>
      <c r="C273" s="37">
        <v>5231</v>
      </c>
      <c r="D273" s="37">
        <v>1310</v>
      </c>
      <c r="E273" s="37">
        <v>1310</v>
      </c>
      <c r="F273" s="20">
        <v>1310</v>
      </c>
      <c r="G273" s="38">
        <v>1301</v>
      </c>
      <c r="H273" s="20" t="s">
        <v>298</v>
      </c>
      <c r="I273" s="20" t="s">
        <v>298</v>
      </c>
      <c r="J273" s="20" t="s">
        <v>298</v>
      </c>
      <c r="K273" s="14"/>
      <c r="L273" s="18"/>
    </row>
    <row r="274" spans="1:13" ht="15.75" x14ac:dyDescent="0.25">
      <c r="A274" s="20" t="s">
        <v>57</v>
      </c>
      <c r="B274" s="58"/>
      <c r="C274" s="37">
        <v>276</v>
      </c>
      <c r="D274" s="37">
        <v>70</v>
      </c>
      <c r="E274" s="37">
        <v>69</v>
      </c>
      <c r="F274" s="20">
        <v>69</v>
      </c>
      <c r="G274" s="38">
        <v>68</v>
      </c>
      <c r="H274" s="20" t="s">
        <v>298</v>
      </c>
      <c r="I274" s="20" t="s">
        <v>298</v>
      </c>
      <c r="J274" s="20" t="s">
        <v>298</v>
      </c>
      <c r="K274" s="14"/>
      <c r="L274" s="18"/>
    </row>
    <row r="275" spans="1:13" ht="15.75" x14ac:dyDescent="0.25">
      <c r="A275" s="34" t="s">
        <v>166</v>
      </c>
      <c r="B275" s="66"/>
      <c r="C275" s="83">
        <f>+C276+C277</f>
        <v>804</v>
      </c>
      <c r="D275" s="83">
        <f t="shared" ref="D275:G275" si="84">+D276+D277</f>
        <v>200</v>
      </c>
      <c r="E275" s="83">
        <f t="shared" si="84"/>
        <v>206</v>
      </c>
      <c r="F275" s="83">
        <f t="shared" si="84"/>
        <v>199</v>
      </c>
      <c r="G275" s="83">
        <f t="shared" si="84"/>
        <v>199</v>
      </c>
      <c r="H275" s="20" t="s">
        <v>298</v>
      </c>
      <c r="I275" s="20" t="s">
        <v>298</v>
      </c>
      <c r="J275" s="20" t="s">
        <v>298</v>
      </c>
      <c r="K275" s="14"/>
      <c r="L275" s="18"/>
    </row>
    <row r="276" spans="1:13" ht="15.75" x14ac:dyDescent="0.25">
      <c r="A276" s="20" t="s">
        <v>2</v>
      </c>
      <c r="B276" s="58"/>
      <c r="C276" s="37">
        <v>394</v>
      </c>
      <c r="D276" s="37">
        <v>100</v>
      </c>
      <c r="E276" s="37">
        <v>96</v>
      </c>
      <c r="F276" s="20">
        <v>99</v>
      </c>
      <c r="G276" s="38">
        <v>99</v>
      </c>
      <c r="H276" s="20" t="s">
        <v>298</v>
      </c>
      <c r="I276" s="20" t="s">
        <v>298</v>
      </c>
      <c r="J276" s="20" t="s">
        <v>298</v>
      </c>
      <c r="K276" s="14"/>
      <c r="L276" s="18"/>
    </row>
    <row r="277" spans="1:13" ht="15.75" x14ac:dyDescent="0.25">
      <c r="A277" s="20" t="s">
        <v>57</v>
      </c>
      <c r="B277" s="58"/>
      <c r="C277" s="37">
        <v>410</v>
      </c>
      <c r="D277" s="37">
        <v>100</v>
      </c>
      <c r="E277" s="37">
        <v>110</v>
      </c>
      <c r="F277" s="20">
        <v>100</v>
      </c>
      <c r="G277" s="38">
        <v>100</v>
      </c>
      <c r="H277" s="20" t="s">
        <v>298</v>
      </c>
      <c r="I277" s="20" t="s">
        <v>298</v>
      </c>
      <c r="J277" s="20" t="s">
        <v>298</v>
      </c>
      <c r="K277" s="14"/>
      <c r="L277" s="18"/>
    </row>
    <row r="278" spans="1:13" ht="15.75" x14ac:dyDescent="0.25">
      <c r="A278" s="34" t="s">
        <v>167</v>
      </c>
      <c r="B278" s="66"/>
      <c r="C278" s="83">
        <f>+C279+C280+C281</f>
        <v>1372</v>
      </c>
      <c r="D278" s="83">
        <f t="shared" ref="D278:G278" si="85">+D279+D280+D281</f>
        <v>338</v>
      </c>
      <c r="E278" s="83">
        <f t="shared" si="85"/>
        <v>363</v>
      </c>
      <c r="F278" s="83">
        <f t="shared" si="85"/>
        <v>337</v>
      </c>
      <c r="G278" s="83">
        <f t="shared" si="85"/>
        <v>334</v>
      </c>
      <c r="H278" s="20" t="s">
        <v>298</v>
      </c>
      <c r="I278" s="20" t="s">
        <v>298</v>
      </c>
      <c r="J278" s="20" t="s">
        <v>298</v>
      </c>
      <c r="K278" s="14"/>
      <c r="L278" s="18"/>
    </row>
    <row r="279" spans="1:13" ht="15.75" x14ac:dyDescent="0.25">
      <c r="A279" s="20" t="s">
        <v>2</v>
      </c>
      <c r="B279" s="66"/>
      <c r="C279" s="37">
        <v>689</v>
      </c>
      <c r="D279" s="37">
        <v>175</v>
      </c>
      <c r="E279" s="37">
        <v>170</v>
      </c>
      <c r="F279" s="20">
        <v>174</v>
      </c>
      <c r="G279" s="38">
        <v>170</v>
      </c>
      <c r="H279" s="20" t="s">
        <v>298</v>
      </c>
      <c r="I279" s="20" t="s">
        <v>298</v>
      </c>
      <c r="J279" s="20" t="s">
        <v>298</v>
      </c>
      <c r="K279" s="14"/>
      <c r="L279" s="18"/>
    </row>
    <row r="280" spans="1:13" ht="15.75" x14ac:dyDescent="0.25">
      <c r="A280" s="20" t="s">
        <v>57</v>
      </c>
      <c r="B280" s="66"/>
      <c r="C280" s="37">
        <v>654</v>
      </c>
      <c r="D280" s="37">
        <v>163</v>
      </c>
      <c r="E280" s="37">
        <v>164</v>
      </c>
      <c r="F280" s="20">
        <v>163</v>
      </c>
      <c r="G280" s="38">
        <v>164</v>
      </c>
      <c r="H280" s="20" t="s">
        <v>298</v>
      </c>
      <c r="I280" s="20" t="s">
        <v>298</v>
      </c>
      <c r="J280" s="20" t="s">
        <v>298</v>
      </c>
      <c r="K280" s="14"/>
      <c r="L280" s="18"/>
    </row>
    <row r="281" spans="1:13" ht="15.75" x14ac:dyDescent="0.25">
      <c r="A281" s="20" t="s">
        <v>192</v>
      </c>
      <c r="B281" s="66"/>
      <c r="C281" s="37">
        <v>29</v>
      </c>
      <c r="D281" s="37">
        <v>0</v>
      </c>
      <c r="E281" s="37">
        <v>29</v>
      </c>
      <c r="F281" s="20">
        <v>0</v>
      </c>
      <c r="G281" s="38">
        <v>0</v>
      </c>
      <c r="H281" s="20"/>
      <c r="I281" s="20"/>
      <c r="J281" s="20"/>
      <c r="K281" s="14"/>
      <c r="L281" s="18"/>
    </row>
    <row r="282" spans="1:13" ht="15.75" x14ac:dyDescent="0.25">
      <c r="A282" s="34" t="s">
        <v>113</v>
      </c>
      <c r="B282" s="64" t="s">
        <v>108</v>
      </c>
      <c r="C282" s="83">
        <f>+C283+C284+C285+C286+C287+C288</f>
        <v>24582</v>
      </c>
      <c r="D282" s="83">
        <f t="shared" ref="D282:J282" si="86">+D283+D284+D285+D286+D287+D288</f>
        <v>8289</v>
      </c>
      <c r="E282" s="83">
        <f t="shared" si="86"/>
        <v>7557</v>
      </c>
      <c r="F282" s="83">
        <f t="shared" si="86"/>
        <v>4890</v>
      </c>
      <c r="G282" s="83">
        <f t="shared" si="86"/>
        <v>3846</v>
      </c>
      <c r="H282" s="83">
        <f t="shared" si="86"/>
        <v>27135</v>
      </c>
      <c r="I282" s="83">
        <f t="shared" si="86"/>
        <v>24635</v>
      </c>
      <c r="J282" s="83">
        <f t="shared" si="86"/>
        <v>24135</v>
      </c>
      <c r="K282" s="14"/>
      <c r="L282" s="18"/>
    </row>
    <row r="283" spans="1:13" ht="15.75" x14ac:dyDescent="0.25">
      <c r="A283" s="28" t="s">
        <v>2</v>
      </c>
      <c r="B283" s="21" t="s">
        <v>109</v>
      </c>
      <c r="C283" s="30">
        <f t="shared" ref="C283:J283" si="87">+C338+C363+C367</f>
        <v>9791</v>
      </c>
      <c r="D283" s="30">
        <f t="shared" si="87"/>
        <v>2490</v>
      </c>
      <c r="E283" s="30">
        <f t="shared" si="87"/>
        <v>2557</v>
      </c>
      <c r="F283" s="30">
        <f t="shared" si="87"/>
        <v>2425</v>
      </c>
      <c r="G283" s="30">
        <f t="shared" si="87"/>
        <v>2319</v>
      </c>
      <c r="H283" s="30">
        <f t="shared" si="87"/>
        <v>9500</v>
      </c>
      <c r="I283" s="30">
        <f t="shared" si="87"/>
        <v>9500</v>
      </c>
      <c r="J283" s="30">
        <f t="shared" si="87"/>
        <v>9500</v>
      </c>
      <c r="K283" s="14"/>
      <c r="L283" s="18"/>
    </row>
    <row r="284" spans="1:13" ht="15.75" x14ac:dyDescent="0.25">
      <c r="A284" s="28" t="s">
        <v>171</v>
      </c>
      <c r="B284" s="21" t="s">
        <v>110</v>
      </c>
      <c r="C284" s="30">
        <f t="shared" ref="C284:J284" si="88">+C290+C339+C343+C347+C358+C364+C368</f>
        <v>11222</v>
      </c>
      <c r="D284" s="30">
        <f t="shared" si="88"/>
        <v>3925</v>
      </c>
      <c r="E284" s="30">
        <f t="shared" si="88"/>
        <v>3325</v>
      </c>
      <c r="F284" s="30">
        <f t="shared" si="88"/>
        <v>2455</v>
      </c>
      <c r="G284" s="30">
        <f t="shared" si="88"/>
        <v>1517</v>
      </c>
      <c r="H284" s="30">
        <f t="shared" si="88"/>
        <v>11400</v>
      </c>
      <c r="I284" s="30">
        <f t="shared" si="88"/>
        <v>11400</v>
      </c>
      <c r="J284" s="30">
        <f t="shared" si="88"/>
        <v>11400</v>
      </c>
      <c r="K284" s="14"/>
      <c r="L284" s="18"/>
    </row>
    <row r="285" spans="1:13" ht="15.75" x14ac:dyDescent="0.25">
      <c r="A285" s="34" t="s">
        <v>205</v>
      </c>
      <c r="B285" s="21" t="s">
        <v>209</v>
      </c>
      <c r="C285" s="30">
        <f>C340</f>
        <v>45</v>
      </c>
      <c r="D285" s="30">
        <f t="shared" ref="D285:J285" si="89">D340</f>
        <v>15</v>
      </c>
      <c r="E285" s="30">
        <f t="shared" si="89"/>
        <v>10</v>
      </c>
      <c r="F285" s="30">
        <f t="shared" si="89"/>
        <v>10</v>
      </c>
      <c r="G285" s="30">
        <f t="shared" si="89"/>
        <v>10</v>
      </c>
      <c r="H285" s="30">
        <f t="shared" si="89"/>
        <v>60</v>
      </c>
      <c r="I285" s="30">
        <f t="shared" si="89"/>
        <v>60</v>
      </c>
      <c r="J285" s="30">
        <f t="shared" si="89"/>
        <v>60</v>
      </c>
      <c r="K285" s="14"/>
      <c r="L285" s="18"/>
    </row>
    <row r="286" spans="1:13" ht="15.75" x14ac:dyDescent="0.25">
      <c r="A286" s="28" t="s">
        <v>5</v>
      </c>
      <c r="B286" s="21" t="s">
        <v>111</v>
      </c>
      <c r="C286" s="29">
        <f>+C321+C341+C353+C369+C370+C365+C360</f>
        <v>3524</v>
      </c>
      <c r="D286" s="29">
        <f>+D321+D341+D353+D369+D370+D365+D360</f>
        <v>1859</v>
      </c>
      <c r="E286" s="29">
        <f>+E321+E341+E353+E369+E370+E365+E360</f>
        <v>1665</v>
      </c>
      <c r="F286" s="29">
        <f>+F321+F341+F353+F369+F370+F365+F360</f>
        <v>0</v>
      </c>
      <c r="G286" s="29">
        <f>+G321+G341+G353+G369+G370+G365+G360</f>
        <v>0</v>
      </c>
      <c r="H286" s="29">
        <v>4000</v>
      </c>
      <c r="I286" s="29">
        <v>1500</v>
      </c>
      <c r="J286" s="29">
        <v>1000</v>
      </c>
      <c r="K286" s="14"/>
      <c r="L286" s="18"/>
      <c r="M286" s="4"/>
    </row>
    <row r="287" spans="1:13" ht="15.75" x14ac:dyDescent="0.25">
      <c r="A287" s="28" t="s">
        <v>141</v>
      </c>
      <c r="B287" s="21" t="s">
        <v>142</v>
      </c>
      <c r="C287" s="30">
        <v>0</v>
      </c>
      <c r="D287" s="30">
        <v>0</v>
      </c>
      <c r="E287" s="30">
        <f t="shared" ref="E287:J287" si="90">E345</f>
        <v>0</v>
      </c>
      <c r="F287" s="30">
        <f t="shared" si="90"/>
        <v>0</v>
      </c>
      <c r="G287" s="30">
        <f t="shared" si="90"/>
        <v>0</v>
      </c>
      <c r="H287" s="30">
        <f t="shared" si="90"/>
        <v>675</v>
      </c>
      <c r="I287" s="30">
        <f t="shared" si="90"/>
        <v>675</v>
      </c>
      <c r="J287" s="30">
        <f t="shared" si="90"/>
        <v>675</v>
      </c>
      <c r="K287" s="14"/>
      <c r="L287" s="18"/>
      <c r="M287" s="4"/>
    </row>
    <row r="288" spans="1:13" ht="15.75" x14ac:dyDescent="0.25">
      <c r="A288" s="28" t="s">
        <v>370</v>
      </c>
      <c r="B288" s="21" t="s">
        <v>142</v>
      </c>
      <c r="C288" s="30">
        <v>0</v>
      </c>
      <c r="D288" s="30">
        <v>0</v>
      </c>
      <c r="E288" s="30">
        <v>0</v>
      </c>
      <c r="F288" s="30">
        <v>0</v>
      </c>
      <c r="G288" s="30">
        <v>0</v>
      </c>
      <c r="H288" s="28">
        <v>1500</v>
      </c>
      <c r="I288" s="28">
        <v>1500</v>
      </c>
      <c r="J288" s="28">
        <v>1500</v>
      </c>
      <c r="K288" s="14"/>
      <c r="L288" s="18"/>
    </row>
    <row r="289" spans="1:12" ht="15.75" x14ac:dyDescent="0.25">
      <c r="A289" s="28" t="s">
        <v>114</v>
      </c>
      <c r="B289" s="21" t="s">
        <v>112</v>
      </c>
      <c r="C289" s="30">
        <f>+C290+C321</f>
        <v>1925</v>
      </c>
      <c r="D289" s="30">
        <f>+D290+D321</f>
        <v>1030</v>
      </c>
      <c r="E289" s="30">
        <f>+E290+E321</f>
        <v>765</v>
      </c>
      <c r="F289" s="30">
        <f>+F290+F321</f>
        <v>110</v>
      </c>
      <c r="G289" s="30">
        <f>+G290+G321</f>
        <v>20</v>
      </c>
      <c r="H289" s="20">
        <v>0</v>
      </c>
      <c r="I289" s="20">
        <v>0</v>
      </c>
      <c r="J289" s="20">
        <v>0</v>
      </c>
      <c r="K289" s="14"/>
      <c r="L289" s="18"/>
    </row>
    <row r="290" spans="1:12" ht="15.75" x14ac:dyDescent="0.25">
      <c r="A290" s="28" t="s">
        <v>45</v>
      </c>
      <c r="B290" s="21" t="s">
        <v>115</v>
      </c>
      <c r="C290" s="30">
        <f>+C291+C292+C293+C294+C295+C296+C297+C299+C300+C301+C302</f>
        <v>690</v>
      </c>
      <c r="D290" s="30">
        <f t="shared" ref="D290:G290" si="91">+D291+D292+D293+D294+D295+D296+D297+D299+D300+D301+D302</f>
        <v>300</v>
      </c>
      <c r="E290" s="30">
        <f t="shared" si="91"/>
        <v>260</v>
      </c>
      <c r="F290" s="30">
        <f t="shared" si="91"/>
        <v>110</v>
      </c>
      <c r="G290" s="30">
        <f t="shared" si="91"/>
        <v>20</v>
      </c>
      <c r="H290" s="30">
        <v>0</v>
      </c>
      <c r="I290" s="20">
        <v>0</v>
      </c>
      <c r="J290" s="20">
        <v>0</v>
      </c>
      <c r="K290" s="14"/>
      <c r="L290" s="18"/>
    </row>
    <row r="291" spans="1:12" ht="15.75" x14ac:dyDescent="0.25">
      <c r="A291" s="20" t="s">
        <v>228</v>
      </c>
      <c r="B291" s="58"/>
      <c r="C291" s="37">
        <v>10</v>
      </c>
      <c r="D291" s="37">
        <v>5</v>
      </c>
      <c r="E291" s="37">
        <v>5</v>
      </c>
      <c r="F291" s="20">
        <v>0</v>
      </c>
      <c r="G291" s="38">
        <v>0</v>
      </c>
      <c r="H291" s="20" t="s">
        <v>298</v>
      </c>
      <c r="I291" s="20" t="s">
        <v>298</v>
      </c>
      <c r="J291" s="20" t="s">
        <v>298</v>
      </c>
      <c r="K291" s="14"/>
      <c r="L291" s="18"/>
    </row>
    <row r="292" spans="1:12" ht="15.75" x14ac:dyDescent="0.25">
      <c r="A292" s="20" t="s">
        <v>250</v>
      </c>
      <c r="B292" s="58"/>
      <c r="C292" s="37">
        <v>40</v>
      </c>
      <c r="D292" s="37">
        <v>10</v>
      </c>
      <c r="E292" s="37">
        <v>10</v>
      </c>
      <c r="F292" s="20">
        <v>10</v>
      </c>
      <c r="G292" s="38">
        <v>10</v>
      </c>
      <c r="H292" s="20" t="s">
        <v>298</v>
      </c>
      <c r="I292" s="20" t="s">
        <v>298</v>
      </c>
      <c r="J292" s="20" t="s">
        <v>298</v>
      </c>
      <c r="K292" s="14"/>
      <c r="L292" s="18"/>
    </row>
    <row r="293" spans="1:12" ht="15.75" x14ac:dyDescent="0.25">
      <c r="A293" s="20" t="s">
        <v>320</v>
      </c>
      <c r="B293" s="58"/>
      <c r="C293" s="37">
        <v>100</v>
      </c>
      <c r="D293" s="37">
        <v>50</v>
      </c>
      <c r="E293" s="37">
        <v>50</v>
      </c>
      <c r="F293" s="20">
        <v>0</v>
      </c>
      <c r="G293" s="38">
        <v>0</v>
      </c>
      <c r="H293" s="20" t="s">
        <v>298</v>
      </c>
      <c r="I293" s="20" t="s">
        <v>298</v>
      </c>
      <c r="J293" s="20" t="s">
        <v>298</v>
      </c>
      <c r="K293" s="14"/>
      <c r="L293" s="18"/>
    </row>
    <row r="294" spans="1:12" ht="15.75" x14ac:dyDescent="0.25">
      <c r="A294" s="20" t="s">
        <v>230</v>
      </c>
      <c r="B294" s="58"/>
      <c r="C294" s="37">
        <v>130</v>
      </c>
      <c r="D294" s="37">
        <v>40</v>
      </c>
      <c r="E294" s="37">
        <v>50</v>
      </c>
      <c r="F294" s="20">
        <v>40</v>
      </c>
      <c r="G294" s="38">
        <v>0</v>
      </c>
      <c r="H294" s="20" t="s">
        <v>298</v>
      </c>
      <c r="I294" s="20" t="s">
        <v>298</v>
      </c>
      <c r="J294" s="20" t="s">
        <v>298</v>
      </c>
      <c r="K294" s="14"/>
      <c r="L294" s="18"/>
    </row>
    <row r="295" spans="1:12" ht="15.75" x14ac:dyDescent="0.25">
      <c r="A295" s="71" t="s">
        <v>242</v>
      </c>
      <c r="B295" s="96"/>
      <c r="C295" s="70">
        <v>120</v>
      </c>
      <c r="D295" s="70">
        <v>40</v>
      </c>
      <c r="E295" s="70">
        <v>40</v>
      </c>
      <c r="F295" s="71">
        <v>40</v>
      </c>
      <c r="G295" s="72">
        <v>0</v>
      </c>
      <c r="H295" s="71"/>
      <c r="I295" s="71"/>
      <c r="J295" s="71"/>
      <c r="K295" s="14"/>
      <c r="L295" s="18"/>
    </row>
    <row r="296" spans="1:12" ht="31.5" x14ac:dyDescent="0.25">
      <c r="A296" s="82" t="s">
        <v>231</v>
      </c>
      <c r="B296" s="96"/>
      <c r="C296" s="70">
        <v>150</v>
      </c>
      <c r="D296" s="70">
        <v>100</v>
      </c>
      <c r="E296" s="70">
        <v>50</v>
      </c>
      <c r="F296" s="71">
        <v>0</v>
      </c>
      <c r="G296" s="72">
        <v>0</v>
      </c>
      <c r="H296" s="71" t="s">
        <v>298</v>
      </c>
      <c r="I296" s="71" t="s">
        <v>298</v>
      </c>
      <c r="J296" s="71" t="s">
        <v>298</v>
      </c>
      <c r="K296" s="14"/>
      <c r="L296" s="18"/>
    </row>
    <row r="297" spans="1:12" ht="15.75" x14ac:dyDescent="0.25">
      <c r="A297" s="71" t="s">
        <v>362</v>
      </c>
      <c r="B297" s="96"/>
      <c r="C297" s="70">
        <v>10</v>
      </c>
      <c r="D297" s="70">
        <v>10</v>
      </c>
      <c r="E297" s="70">
        <v>0</v>
      </c>
      <c r="F297" s="71">
        <v>0</v>
      </c>
      <c r="G297" s="71">
        <v>0</v>
      </c>
      <c r="H297" s="71"/>
      <c r="I297" s="71"/>
      <c r="J297" s="71"/>
      <c r="K297" s="14"/>
      <c r="L297" s="18"/>
    </row>
    <row r="298" spans="1:12" ht="15.75" x14ac:dyDescent="0.25">
      <c r="A298" s="40" t="s">
        <v>363</v>
      </c>
      <c r="B298" s="66"/>
      <c r="C298" s="73"/>
      <c r="D298" s="73"/>
      <c r="E298" s="73"/>
      <c r="F298" s="40"/>
      <c r="G298" s="40"/>
      <c r="H298" s="40"/>
      <c r="I298" s="40"/>
      <c r="J298" s="40"/>
      <c r="K298" s="14"/>
      <c r="L298" s="18"/>
    </row>
    <row r="299" spans="1:12" ht="15.75" x14ac:dyDescent="0.25">
      <c r="A299" s="20" t="s">
        <v>229</v>
      </c>
      <c r="B299" s="66"/>
      <c r="C299" s="73">
        <v>40</v>
      </c>
      <c r="D299" s="73">
        <v>10</v>
      </c>
      <c r="E299" s="73">
        <v>20</v>
      </c>
      <c r="F299" s="40">
        <v>10</v>
      </c>
      <c r="G299" s="74">
        <v>0</v>
      </c>
      <c r="H299" s="40" t="s">
        <v>298</v>
      </c>
      <c r="I299" s="40" t="s">
        <v>298</v>
      </c>
      <c r="J299" s="40" t="s">
        <v>298</v>
      </c>
      <c r="K299" s="14"/>
      <c r="L299" s="18"/>
    </row>
    <row r="300" spans="1:12" ht="15.75" x14ac:dyDescent="0.25">
      <c r="A300" s="20" t="s">
        <v>232</v>
      </c>
      <c r="B300" s="58"/>
      <c r="C300" s="37">
        <v>40</v>
      </c>
      <c r="D300" s="37">
        <v>10</v>
      </c>
      <c r="E300" s="37">
        <v>10</v>
      </c>
      <c r="F300" s="20">
        <v>10</v>
      </c>
      <c r="G300" s="38">
        <v>10</v>
      </c>
      <c r="H300" s="20" t="s">
        <v>298</v>
      </c>
      <c r="I300" s="20" t="s">
        <v>298</v>
      </c>
      <c r="J300" s="20" t="s">
        <v>298</v>
      </c>
      <c r="K300" s="14"/>
      <c r="L300" s="18"/>
    </row>
    <row r="301" spans="1:12" ht="15.75" x14ac:dyDescent="0.25">
      <c r="A301" s="20" t="s">
        <v>244</v>
      </c>
      <c r="B301" s="58"/>
      <c r="C301" s="37">
        <v>40</v>
      </c>
      <c r="D301" s="37">
        <v>20</v>
      </c>
      <c r="E301" s="37">
        <v>20</v>
      </c>
      <c r="F301" s="20">
        <v>0</v>
      </c>
      <c r="G301" s="38">
        <v>0</v>
      </c>
      <c r="H301" s="20" t="s">
        <v>298</v>
      </c>
      <c r="I301" s="20" t="s">
        <v>298</v>
      </c>
      <c r="J301" s="20" t="s">
        <v>298</v>
      </c>
      <c r="K301" s="14"/>
      <c r="L301" s="18"/>
    </row>
    <row r="302" spans="1:12" ht="15.75" x14ac:dyDescent="0.25">
      <c r="A302" s="20" t="s">
        <v>398</v>
      </c>
      <c r="B302" s="119"/>
      <c r="C302" s="37">
        <v>10</v>
      </c>
      <c r="D302" s="37">
        <v>5</v>
      </c>
      <c r="E302" s="37">
        <v>5</v>
      </c>
      <c r="F302" s="20">
        <v>0</v>
      </c>
      <c r="G302" s="38">
        <v>0</v>
      </c>
      <c r="H302" s="20"/>
      <c r="I302" s="20"/>
      <c r="J302" s="20"/>
      <c r="K302" s="14"/>
      <c r="L302" s="18"/>
    </row>
    <row r="303" spans="1:12" ht="15.75" x14ac:dyDescent="0.25">
      <c r="A303" s="28" t="s">
        <v>424</v>
      </c>
      <c r="B303" s="123" t="s">
        <v>425</v>
      </c>
      <c r="C303" s="30">
        <f>+C304+C305+C306+C307+C308+C309+C310+C311+C312+C313+C314+C315+C316+C317+C318+C319+C320</f>
        <v>85</v>
      </c>
      <c r="D303" s="30">
        <f t="shared" ref="D303:G303" si="92">+D304+D305+D306+D307+D308+D309+D310+D311+D312+D313+D314+D315+D316+D317+D318+D319+D320</f>
        <v>85</v>
      </c>
      <c r="E303" s="30">
        <f t="shared" si="92"/>
        <v>0</v>
      </c>
      <c r="F303" s="30">
        <f t="shared" si="92"/>
        <v>0</v>
      </c>
      <c r="G303" s="30">
        <f t="shared" si="92"/>
        <v>0</v>
      </c>
      <c r="H303" s="20"/>
      <c r="I303" s="20"/>
      <c r="J303" s="20"/>
      <c r="K303" s="14"/>
      <c r="L303" s="18"/>
    </row>
    <row r="304" spans="1:12" ht="24" customHeight="1" x14ac:dyDescent="0.25">
      <c r="A304" s="24" t="s">
        <v>403</v>
      </c>
      <c r="B304" s="119"/>
      <c r="C304" s="37">
        <v>5</v>
      </c>
      <c r="D304" s="37">
        <v>5</v>
      </c>
      <c r="E304" s="37">
        <v>0</v>
      </c>
      <c r="F304" s="20">
        <v>0</v>
      </c>
      <c r="G304" s="38">
        <v>0</v>
      </c>
      <c r="H304" s="20"/>
      <c r="I304" s="20"/>
      <c r="J304" s="20"/>
      <c r="K304" s="14"/>
      <c r="L304" s="18"/>
    </row>
    <row r="305" spans="1:12" ht="31.5" x14ac:dyDescent="0.25">
      <c r="A305" s="25" t="s">
        <v>404</v>
      </c>
      <c r="B305" s="120"/>
      <c r="C305" s="118">
        <v>5</v>
      </c>
      <c r="D305" s="37">
        <v>5</v>
      </c>
      <c r="E305" s="37">
        <v>0</v>
      </c>
      <c r="F305" s="20">
        <v>0</v>
      </c>
      <c r="G305" s="38">
        <v>0</v>
      </c>
      <c r="H305" s="20"/>
      <c r="I305" s="20"/>
      <c r="J305" s="20"/>
      <c r="K305" s="14"/>
      <c r="L305" s="18"/>
    </row>
    <row r="306" spans="1:12" ht="31.5" x14ac:dyDescent="0.25">
      <c r="A306" s="25" t="s">
        <v>402</v>
      </c>
      <c r="B306" s="119"/>
      <c r="C306" s="37">
        <v>5</v>
      </c>
      <c r="D306" s="37">
        <v>5</v>
      </c>
      <c r="E306" s="37">
        <v>0</v>
      </c>
      <c r="F306" s="20">
        <v>0</v>
      </c>
      <c r="G306" s="38">
        <v>0</v>
      </c>
      <c r="H306" s="20"/>
      <c r="I306" s="20"/>
      <c r="J306" s="20"/>
      <c r="K306" s="14"/>
      <c r="L306" s="18"/>
    </row>
    <row r="307" spans="1:12" ht="31.5" x14ac:dyDescent="0.25">
      <c r="A307" s="25" t="s">
        <v>405</v>
      </c>
      <c r="B307" s="120"/>
      <c r="C307" s="118">
        <v>5</v>
      </c>
      <c r="D307" s="37">
        <v>5</v>
      </c>
      <c r="E307" s="37">
        <v>0</v>
      </c>
      <c r="F307" s="20">
        <v>0</v>
      </c>
      <c r="G307" s="38">
        <v>0</v>
      </c>
      <c r="H307" s="20"/>
      <c r="I307" s="20"/>
      <c r="J307" s="20"/>
      <c r="K307" s="14"/>
      <c r="L307" s="18"/>
    </row>
    <row r="308" spans="1:12" ht="15.75" x14ac:dyDescent="0.25">
      <c r="A308" s="20" t="s">
        <v>406</v>
      </c>
      <c r="B308" s="119"/>
      <c r="C308" s="37">
        <v>5</v>
      </c>
      <c r="D308" s="37">
        <v>5</v>
      </c>
      <c r="E308" s="37">
        <v>0</v>
      </c>
      <c r="F308" s="20">
        <v>0</v>
      </c>
      <c r="G308" s="38">
        <v>0</v>
      </c>
      <c r="H308" s="20"/>
      <c r="I308" s="20"/>
      <c r="J308" s="20"/>
      <c r="K308" s="14"/>
      <c r="L308" s="18"/>
    </row>
    <row r="309" spans="1:12" ht="31.5" x14ac:dyDescent="0.25">
      <c r="A309" s="24" t="s">
        <v>407</v>
      </c>
      <c r="B309" s="119"/>
      <c r="C309" s="37">
        <v>5</v>
      </c>
      <c r="D309" s="37">
        <v>5</v>
      </c>
      <c r="E309" s="37">
        <v>0</v>
      </c>
      <c r="F309" s="20">
        <v>0</v>
      </c>
      <c r="G309" s="38">
        <v>0</v>
      </c>
      <c r="H309" s="20"/>
      <c r="I309" s="20"/>
      <c r="J309" s="20"/>
      <c r="K309" s="14"/>
      <c r="L309" s="18"/>
    </row>
    <row r="310" spans="1:12" ht="31.5" x14ac:dyDescent="0.25">
      <c r="A310" s="25" t="s">
        <v>408</v>
      </c>
      <c r="B310" s="120"/>
      <c r="C310" s="118">
        <v>5</v>
      </c>
      <c r="D310" s="118">
        <v>5</v>
      </c>
      <c r="E310" s="118">
        <v>0</v>
      </c>
      <c r="F310" s="25">
        <v>0</v>
      </c>
      <c r="G310" s="38">
        <v>0</v>
      </c>
      <c r="H310" s="20"/>
      <c r="I310" s="20"/>
      <c r="J310" s="20"/>
      <c r="K310" s="14"/>
      <c r="L310" s="18"/>
    </row>
    <row r="311" spans="1:12" ht="31.5" x14ac:dyDescent="0.25">
      <c r="A311" s="25" t="s">
        <v>409</v>
      </c>
      <c r="B311" s="60"/>
      <c r="C311" s="118">
        <v>5</v>
      </c>
      <c r="D311" s="118">
        <v>5</v>
      </c>
      <c r="E311" s="118">
        <v>0</v>
      </c>
      <c r="F311" s="25">
        <v>0</v>
      </c>
      <c r="G311" s="121">
        <v>0</v>
      </c>
      <c r="H311" s="20"/>
      <c r="I311" s="20"/>
      <c r="J311" s="20"/>
      <c r="K311" s="14"/>
      <c r="L311" s="18"/>
    </row>
    <row r="312" spans="1:12" ht="15.75" x14ac:dyDescent="0.25">
      <c r="A312" s="101" t="s">
        <v>410</v>
      </c>
      <c r="B312" s="58"/>
      <c r="C312" s="118">
        <v>5</v>
      </c>
      <c r="D312" s="118">
        <v>5</v>
      </c>
      <c r="E312" s="118">
        <v>0</v>
      </c>
      <c r="F312" s="25">
        <v>0</v>
      </c>
      <c r="G312" s="121">
        <v>0</v>
      </c>
      <c r="H312" s="20"/>
      <c r="I312" s="20"/>
      <c r="J312" s="20"/>
      <c r="K312" s="14"/>
      <c r="L312" s="18"/>
    </row>
    <row r="313" spans="1:12" ht="31.5" x14ac:dyDescent="0.25">
      <c r="A313" s="25" t="s">
        <v>411</v>
      </c>
      <c r="B313" s="60"/>
      <c r="C313" s="118">
        <v>5</v>
      </c>
      <c r="D313" s="118">
        <v>5</v>
      </c>
      <c r="E313" s="118">
        <v>0</v>
      </c>
      <c r="F313" s="25">
        <v>0</v>
      </c>
      <c r="G313" s="121">
        <v>0</v>
      </c>
      <c r="H313" s="20"/>
      <c r="I313" s="20"/>
      <c r="J313" s="20"/>
      <c r="K313" s="14"/>
      <c r="L313" s="18"/>
    </row>
    <row r="314" spans="1:12" ht="31.5" x14ac:dyDescent="0.25">
      <c r="A314" s="24" t="s">
        <v>412</v>
      </c>
      <c r="B314" s="119"/>
      <c r="C314" s="118">
        <v>5</v>
      </c>
      <c r="D314" s="118">
        <v>5</v>
      </c>
      <c r="E314" s="118">
        <v>0</v>
      </c>
      <c r="F314" s="25">
        <v>0</v>
      </c>
      <c r="G314" s="121">
        <v>0</v>
      </c>
      <c r="H314" s="20"/>
      <c r="I314" s="20"/>
      <c r="J314" s="20"/>
      <c r="K314" s="14"/>
      <c r="L314" s="18"/>
    </row>
    <row r="315" spans="1:12" ht="31.5" x14ac:dyDescent="0.25">
      <c r="A315" s="24" t="s">
        <v>413</v>
      </c>
      <c r="B315" s="119"/>
      <c r="C315" s="118">
        <v>5</v>
      </c>
      <c r="D315" s="118">
        <v>5</v>
      </c>
      <c r="E315" s="118">
        <v>0</v>
      </c>
      <c r="F315" s="25">
        <v>0</v>
      </c>
      <c r="G315" s="121">
        <v>0</v>
      </c>
      <c r="H315" s="20"/>
      <c r="I315" s="20"/>
      <c r="J315" s="20"/>
      <c r="K315" s="14"/>
      <c r="L315" s="18"/>
    </row>
    <row r="316" spans="1:12" ht="31.5" x14ac:dyDescent="0.25">
      <c r="A316" s="24" t="s">
        <v>415</v>
      </c>
      <c r="B316" s="119"/>
      <c r="C316" s="118">
        <v>5</v>
      </c>
      <c r="D316" s="118">
        <v>5</v>
      </c>
      <c r="E316" s="118">
        <v>0</v>
      </c>
      <c r="F316" s="25">
        <v>0</v>
      </c>
      <c r="G316" s="121">
        <v>0</v>
      </c>
      <c r="H316" s="20"/>
      <c r="I316" s="20"/>
      <c r="J316" s="20"/>
      <c r="K316" s="14"/>
      <c r="L316" s="18"/>
    </row>
    <row r="317" spans="1:12" ht="31.5" x14ac:dyDescent="0.25">
      <c r="A317" s="24" t="s">
        <v>416</v>
      </c>
      <c r="B317" s="119"/>
      <c r="C317" s="118">
        <v>5</v>
      </c>
      <c r="D317" s="118">
        <v>5</v>
      </c>
      <c r="E317" s="118">
        <v>0</v>
      </c>
      <c r="F317" s="25">
        <v>0</v>
      </c>
      <c r="G317" s="121">
        <v>0</v>
      </c>
      <c r="H317" s="20"/>
      <c r="I317" s="20"/>
      <c r="J317" s="20"/>
      <c r="K317" s="14"/>
      <c r="L317" s="18"/>
    </row>
    <row r="318" spans="1:12" ht="31.5" x14ac:dyDescent="0.25">
      <c r="A318" s="122" t="s">
        <v>417</v>
      </c>
      <c r="B318" s="119"/>
      <c r="C318" s="118">
        <v>5</v>
      </c>
      <c r="D318" s="118">
        <v>5</v>
      </c>
      <c r="E318" s="118">
        <v>0</v>
      </c>
      <c r="F318" s="25">
        <v>0</v>
      </c>
      <c r="G318" s="121">
        <v>0</v>
      </c>
      <c r="H318" s="20"/>
      <c r="I318" s="20"/>
      <c r="J318" s="20"/>
      <c r="K318" s="14"/>
      <c r="L318" s="18"/>
    </row>
    <row r="319" spans="1:12" ht="31.5" x14ac:dyDescent="0.25">
      <c r="A319" s="24" t="s">
        <v>422</v>
      </c>
      <c r="B319" s="119"/>
      <c r="C319" s="118">
        <v>5</v>
      </c>
      <c r="D319" s="118">
        <v>5</v>
      </c>
      <c r="E319" s="118">
        <v>0</v>
      </c>
      <c r="F319" s="25">
        <v>0</v>
      </c>
      <c r="G319" s="121">
        <v>0</v>
      </c>
      <c r="H319" s="20"/>
      <c r="I319" s="20"/>
      <c r="J319" s="20"/>
      <c r="K319" s="14"/>
      <c r="L319" s="18"/>
    </row>
    <row r="320" spans="1:12" ht="31.5" x14ac:dyDescent="0.25">
      <c r="A320" s="24" t="s">
        <v>423</v>
      </c>
      <c r="B320" s="119"/>
      <c r="C320" s="118">
        <v>5</v>
      </c>
      <c r="D320" s="118">
        <v>5</v>
      </c>
      <c r="E320" s="118">
        <v>0</v>
      </c>
      <c r="F320" s="25">
        <v>0</v>
      </c>
      <c r="G320" s="121">
        <v>0</v>
      </c>
      <c r="H320" s="20"/>
      <c r="I320" s="20"/>
      <c r="J320" s="20"/>
      <c r="K320" s="14"/>
      <c r="L320" s="18"/>
    </row>
    <row r="321" spans="1:12" ht="15.75" x14ac:dyDescent="0.25">
      <c r="A321" s="28" t="s">
        <v>212</v>
      </c>
      <c r="B321" s="21" t="s">
        <v>139</v>
      </c>
      <c r="C321" s="30">
        <f>+C329+C330+C331+C332+C334+C335+C336+C333+C322+C323+C324+C325+C326+C327+C328</f>
        <v>1235</v>
      </c>
      <c r="D321" s="30">
        <f t="shared" ref="D321:G321" si="93">+D329+D330+D331+D332+D334+D335+D336+D333+D322+D323+D324+D325+D326+D327+D328</f>
        <v>730</v>
      </c>
      <c r="E321" s="30">
        <f t="shared" si="93"/>
        <v>505</v>
      </c>
      <c r="F321" s="30">
        <f t="shared" si="93"/>
        <v>0</v>
      </c>
      <c r="G321" s="30">
        <f t="shared" si="93"/>
        <v>0</v>
      </c>
      <c r="H321" s="30">
        <v>2000</v>
      </c>
      <c r="I321" s="28">
        <v>2000</v>
      </c>
      <c r="J321" s="28">
        <v>2000</v>
      </c>
      <c r="K321" s="14"/>
      <c r="L321" s="18"/>
    </row>
    <row r="322" spans="1:12" ht="15.75" x14ac:dyDescent="0.25">
      <c r="A322" s="94" t="s">
        <v>420</v>
      </c>
      <c r="B322" s="21"/>
      <c r="C322" s="37">
        <v>5</v>
      </c>
      <c r="D322" s="37">
        <v>5</v>
      </c>
      <c r="E322" s="118">
        <v>0</v>
      </c>
      <c r="F322" s="25">
        <v>0</v>
      </c>
      <c r="G322" s="121">
        <v>0</v>
      </c>
      <c r="H322" s="30"/>
      <c r="I322" s="28"/>
      <c r="J322" s="28"/>
      <c r="K322" s="14"/>
      <c r="L322" s="18"/>
    </row>
    <row r="323" spans="1:12" ht="15.75" x14ac:dyDescent="0.25">
      <c r="A323" s="24" t="s">
        <v>418</v>
      </c>
      <c r="B323" s="21"/>
      <c r="C323" s="37">
        <v>5</v>
      </c>
      <c r="D323" s="37">
        <v>5</v>
      </c>
      <c r="E323" s="118">
        <v>0</v>
      </c>
      <c r="F323" s="25">
        <v>0</v>
      </c>
      <c r="G323" s="121">
        <v>0</v>
      </c>
      <c r="H323" s="30"/>
      <c r="I323" s="28"/>
      <c r="J323" s="28"/>
      <c r="K323" s="14"/>
      <c r="L323" s="18"/>
    </row>
    <row r="324" spans="1:12" ht="15.75" x14ac:dyDescent="0.25">
      <c r="A324" s="122" t="s">
        <v>419</v>
      </c>
      <c r="B324" s="21"/>
      <c r="C324" s="37">
        <v>5</v>
      </c>
      <c r="D324" s="37">
        <v>5</v>
      </c>
      <c r="E324" s="118">
        <v>0</v>
      </c>
      <c r="F324" s="25">
        <v>0</v>
      </c>
      <c r="G324" s="121">
        <v>0</v>
      </c>
      <c r="H324" s="30"/>
      <c r="I324" s="28"/>
      <c r="J324" s="28"/>
      <c r="K324" s="14"/>
      <c r="L324" s="18"/>
    </row>
    <row r="325" spans="1:12" ht="15.75" x14ac:dyDescent="0.25">
      <c r="A325" s="122" t="s">
        <v>414</v>
      </c>
      <c r="B325" s="21"/>
      <c r="C325" s="37">
        <v>5</v>
      </c>
      <c r="D325" s="37">
        <v>5</v>
      </c>
      <c r="E325" s="37">
        <v>0</v>
      </c>
      <c r="F325" s="37">
        <v>0</v>
      </c>
      <c r="G325" s="63">
        <v>0</v>
      </c>
      <c r="H325" s="30"/>
      <c r="I325" s="28"/>
      <c r="J325" s="28"/>
      <c r="K325" s="14"/>
      <c r="L325" s="18"/>
    </row>
    <row r="326" spans="1:12" ht="47.25" x14ac:dyDescent="0.25">
      <c r="A326" s="24" t="s">
        <v>426</v>
      </c>
      <c r="B326" s="123"/>
      <c r="C326" s="37">
        <v>5</v>
      </c>
      <c r="D326" s="37">
        <v>5</v>
      </c>
      <c r="E326" s="118">
        <v>0</v>
      </c>
      <c r="F326" s="25">
        <v>0</v>
      </c>
      <c r="G326" s="121">
        <v>0</v>
      </c>
      <c r="H326" s="30"/>
      <c r="I326" s="28"/>
      <c r="J326" s="28"/>
      <c r="K326" s="14"/>
      <c r="L326" s="18"/>
    </row>
    <row r="327" spans="1:12" ht="31.5" x14ac:dyDescent="0.25">
      <c r="A327" s="24" t="s">
        <v>427</v>
      </c>
      <c r="B327" s="123"/>
      <c r="C327" s="37">
        <v>5</v>
      </c>
      <c r="D327" s="37">
        <v>5</v>
      </c>
      <c r="E327" s="118">
        <v>0</v>
      </c>
      <c r="F327" s="25">
        <v>0</v>
      </c>
      <c r="G327" s="121">
        <v>0</v>
      </c>
      <c r="H327" s="30"/>
      <c r="I327" s="28"/>
      <c r="J327" s="28"/>
      <c r="K327" s="14"/>
      <c r="L327" s="18"/>
    </row>
    <row r="328" spans="1:12" ht="47.25" x14ac:dyDescent="0.25">
      <c r="A328" s="24" t="s">
        <v>428</v>
      </c>
      <c r="B328" s="123"/>
      <c r="C328" s="37">
        <v>5</v>
      </c>
      <c r="D328" s="37">
        <v>5</v>
      </c>
      <c r="E328" s="118">
        <v>0</v>
      </c>
      <c r="F328" s="25">
        <v>0</v>
      </c>
      <c r="G328" s="121">
        <v>0</v>
      </c>
      <c r="H328" s="30"/>
      <c r="I328" s="28"/>
      <c r="J328" s="28"/>
      <c r="K328" s="14"/>
      <c r="L328" s="18"/>
    </row>
    <row r="329" spans="1:12" ht="15.75" x14ac:dyDescent="0.25">
      <c r="A329" s="40" t="s">
        <v>336</v>
      </c>
      <c r="B329" s="21"/>
      <c r="C329" s="37">
        <v>1050</v>
      </c>
      <c r="D329" s="37">
        <v>550</v>
      </c>
      <c r="E329" s="37">
        <v>500</v>
      </c>
      <c r="F329" s="37">
        <v>0</v>
      </c>
      <c r="G329" s="63">
        <v>0</v>
      </c>
      <c r="H329" s="30"/>
      <c r="I329" s="28"/>
      <c r="J329" s="28"/>
      <c r="K329" s="14"/>
      <c r="L329" s="18"/>
    </row>
    <row r="330" spans="1:12" ht="31.5" x14ac:dyDescent="0.25">
      <c r="A330" s="86" t="s">
        <v>394</v>
      </c>
      <c r="B330" s="21"/>
      <c r="C330" s="37">
        <v>50</v>
      </c>
      <c r="D330" s="37">
        <v>50</v>
      </c>
      <c r="E330" s="37">
        <v>0</v>
      </c>
      <c r="F330" s="20">
        <v>0</v>
      </c>
      <c r="G330" s="38">
        <v>0</v>
      </c>
      <c r="H330" s="20" t="s">
        <v>298</v>
      </c>
      <c r="I330" s="20" t="s">
        <v>298</v>
      </c>
      <c r="J330" s="20" t="s">
        <v>298</v>
      </c>
      <c r="K330" s="14"/>
      <c r="L330" s="18"/>
    </row>
    <row r="331" spans="1:12" ht="15.75" x14ac:dyDescent="0.25">
      <c r="A331" s="86" t="s">
        <v>395</v>
      </c>
      <c r="B331" s="87"/>
      <c r="C331" s="37">
        <v>15</v>
      </c>
      <c r="D331" s="37">
        <v>10</v>
      </c>
      <c r="E331" s="37">
        <v>5</v>
      </c>
      <c r="F331" s="20"/>
      <c r="G331" s="38"/>
      <c r="H331" s="20"/>
      <c r="I331" s="20"/>
      <c r="J331" s="20"/>
      <c r="K331" s="14"/>
      <c r="L331" s="18"/>
    </row>
    <row r="332" spans="1:12" ht="15.75" x14ac:dyDescent="0.25">
      <c r="A332" s="22" t="s">
        <v>396</v>
      </c>
      <c r="B332" s="87"/>
      <c r="C332" s="85">
        <v>5</v>
      </c>
      <c r="D332" s="37">
        <v>5</v>
      </c>
      <c r="E332" s="37">
        <v>0</v>
      </c>
      <c r="F332" s="20">
        <v>0</v>
      </c>
      <c r="G332" s="38">
        <v>0</v>
      </c>
      <c r="H332" s="20" t="s">
        <v>298</v>
      </c>
      <c r="I332" s="20" t="s">
        <v>298</v>
      </c>
      <c r="J332" s="20" t="s">
        <v>298</v>
      </c>
      <c r="K332" s="14"/>
      <c r="L332" s="18"/>
    </row>
    <row r="333" spans="1:12" ht="15.75" x14ac:dyDescent="0.25">
      <c r="A333" s="22" t="s">
        <v>399</v>
      </c>
      <c r="B333" s="87"/>
      <c r="C333" s="85">
        <v>5</v>
      </c>
      <c r="D333" s="37">
        <v>5</v>
      </c>
      <c r="E333" s="37">
        <v>0</v>
      </c>
      <c r="F333" s="20">
        <v>0</v>
      </c>
      <c r="G333" s="38">
        <v>0</v>
      </c>
      <c r="H333" s="20"/>
      <c r="I333" s="20"/>
      <c r="J333" s="20"/>
      <c r="K333" s="14"/>
      <c r="L333" s="18"/>
    </row>
    <row r="334" spans="1:12" ht="15.75" x14ac:dyDescent="0.25">
      <c r="A334" s="22" t="s">
        <v>397</v>
      </c>
      <c r="B334" s="87"/>
      <c r="C334" s="85">
        <v>5</v>
      </c>
      <c r="D334" s="37">
        <v>5</v>
      </c>
      <c r="E334" s="37">
        <v>0</v>
      </c>
      <c r="F334" s="20">
        <v>0</v>
      </c>
      <c r="G334" s="38">
        <v>0</v>
      </c>
      <c r="H334" s="20"/>
      <c r="I334" s="20"/>
      <c r="J334" s="20"/>
      <c r="K334" s="14"/>
      <c r="L334" s="18"/>
    </row>
    <row r="335" spans="1:12" ht="17.25" customHeight="1" x14ac:dyDescent="0.25">
      <c r="A335" s="22" t="s">
        <v>379</v>
      </c>
      <c r="B335" s="87"/>
      <c r="C335" s="85">
        <v>20</v>
      </c>
      <c r="D335" s="37">
        <v>20</v>
      </c>
      <c r="E335" s="37">
        <v>0</v>
      </c>
      <c r="F335" s="20">
        <v>0</v>
      </c>
      <c r="G335" s="38">
        <v>0</v>
      </c>
      <c r="H335" s="20" t="s">
        <v>298</v>
      </c>
      <c r="I335" s="20" t="s">
        <v>298</v>
      </c>
      <c r="J335" s="20" t="s">
        <v>298</v>
      </c>
      <c r="K335" s="14"/>
      <c r="L335" s="18"/>
    </row>
    <row r="336" spans="1:12" ht="17.25" customHeight="1" x14ac:dyDescent="0.25">
      <c r="A336" s="22" t="s">
        <v>380</v>
      </c>
      <c r="B336" s="21"/>
      <c r="C336" s="85">
        <v>50</v>
      </c>
      <c r="D336" s="37">
        <v>50</v>
      </c>
      <c r="E336" s="37">
        <v>0</v>
      </c>
      <c r="F336" s="20">
        <v>0</v>
      </c>
      <c r="G336" s="38">
        <v>0</v>
      </c>
      <c r="H336" s="20" t="s">
        <v>298</v>
      </c>
      <c r="I336" s="20" t="s">
        <v>298</v>
      </c>
      <c r="J336" s="20" t="s">
        <v>298</v>
      </c>
      <c r="K336" s="14"/>
      <c r="L336" s="18"/>
    </row>
    <row r="337" spans="1:12" ht="15.75" x14ac:dyDescent="0.25">
      <c r="A337" s="76" t="s">
        <v>190</v>
      </c>
      <c r="B337" s="21" t="s">
        <v>115</v>
      </c>
      <c r="C337" s="30">
        <f>+C338+C339+C340+C341</f>
        <v>9719</v>
      </c>
      <c r="D337" s="30">
        <f t="shared" ref="D337:J337" si="94">+D338+D339+D340+D341</f>
        <v>2852</v>
      </c>
      <c r="E337" s="30">
        <f t="shared" si="94"/>
        <v>3407</v>
      </c>
      <c r="F337" s="30">
        <f t="shared" si="94"/>
        <v>1775</v>
      </c>
      <c r="G337" s="30">
        <f t="shared" si="94"/>
        <v>1685</v>
      </c>
      <c r="H337" s="30">
        <f t="shared" si="94"/>
        <v>10560</v>
      </c>
      <c r="I337" s="30">
        <f t="shared" si="94"/>
        <v>10560</v>
      </c>
      <c r="J337" s="30">
        <f t="shared" si="94"/>
        <v>15391</v>
      </c>
      <c r="K337" s="14"/>
      <c r="L337" s="18"/>
    </row>
    <row r="338" spans="1:12" ht="15.75" x14ac:dyDescent="0.25">
      <c r="A338" s="20" t="s">
        <v>2</v>
      </c>
      <c r="B338" s="60"/>
      <c r="C338" s="37">
        <v>5024</v>
      </c>
      <c r="D338" s="37">
        <v>1297</v>
      </c>
      <c r="E338" s="37">
        <v>1357</v>
      </c>
      <c r="F338" s="20">
        <v>1225</v>
      </c>
      <c r="G338" s="38">
        <v>1145</v>
      </c>
      <c r="H338" s="20">
        <v>5000</v>
      </c>
      <c r="I338" s="20">
        <v>5000</v>
      </c>
      <c r="J338" s="20">
        <v>5000</v>
      </c>
      <c r="K338" s="14"/>
      <c r="L338" s="18"/>
    </row>
    <row r="339" spans="1:12" ht="15.75" x14ac:dyDescent="0.25">
      <c r="A339" s="20" t="s">
        <v>171</v>
      </c>
      <c r="B339" s="60"/>
      <c r="C339" s="37">
        <v>3650</v>
      </c>
      <c r="D339" s="37">
        <v>1390</v>
      </c>
      <c r="E339" s="37">
        <v>1190</v>
      </c>
      <c r="F339" s="20">
        <v>540</v>
      </c>
      <c r="G339" s="38">
        <v>530</v>
      </c>
      <c r="H339" s="20">
        <v>3500</v>
      </c>
      <c r="I339" s="20">
        <v>3500</v>
      </c>
      <c r="J339" s="20">
        <v>3500</v>
      </c>
      <c r="K339" s="14"/>
      <c r="L339" s="18"/>
    </row>
    <row r="340" spans="1:12" ht="15.75" x14ac:dyDescent="0.25">
      <c r="A340" s="40" t="s">
        <v>205</v>
      </c>
      <c r="B340" s="60"/>
      <c r="C340" s="37">
        <v>45</v>
      </c>
      <c r="D340" s="37">
        <v>15</v>
      </c>
      <c r="E340" s="37">
        <v>10</v>
      </c>
      <c r="F340" s="20">
        <v>10</v>
      </c>
      <c r="G340" s="38">
        <v>10</v>
      </c>
      <c r="H340" s="20">
        <v>60</v>
      </c>
      <c r="I340" s="20">
        <v>60</v>
      </c>
      <c r="J340" s="20">
        <v>60</v>
      </c>
      <c r="K340" s="14"/>
      <c r="L340" s="18"/>
    </row>
    <row r="341" spans="1:12" ht="15.75" x14ac:dyDescent="0.25">
      <c r="A341" s="20" t="s">
        <v>191</v>
      </c>
      <c r="B341" s="60"/>
      <c r="C341" s="37">
        <v>1000</v>
      </c>
      <c r="D341" s="37">
        <v>150</v>
      </c>
      <c r="E341" s="37">
        <v>850</v>
      </c>
      <c r="F341" s="20">
        <v>0</v>
      </c>
      <c r="G341" s="38">
        <v>0</v>
      </c>
      <c r="H341" s="20">
        <v>2000</v>
      </c>
      <c r="I341" s="20">
        <v>2000</v>
      </c>
      <c r="J341" s="20">
        <v>6831</v>
      </c>
      <c r="K341" s="14"/>
      <c r="L341" s="18"/>
    </row>
    <row r="342" spans="1:12" ht="15.75" x14ac:dyDescent="0.25">
      <c r="A342" s="28" t="s">
        <v>17</v>
      </c>
      <c r="B342" s="21" t="s">
        <v>116</v>
      </c>
      <c r="C342" s="29">
        <f>C343</f>
        <v>58</v>
      </c>
      <c r="D342" s="29">
        <f t="shared" ref="D342:J342" si="95">D343</f>
        <v>15</v>
      </c>
      <c r="E342" s="29">
        <f t="shared" si="95"/>
        <v>15</v>
      </c>
      <c r="F342" s="29">
        <f t="shared" si="95"/>
        <v>15</v>
      </c>
      <c r="G342" s="29">
        <f t="shared" si="95"/>
        <v>13</v>
      </c>
      <c r="H342" s="29">
        <f t="shared" si="95"/>
        <v>250</v>
      </c>
      <c r="I342" s="29">
        <f t="shared" si="95"/>
        <v>250</v>
      </c>
      <c r="J342" s="29">
        <f t="shared" si="95"/>
        <v>250</v>
      </c>
      <c r="K342" s="14"/>
      <c r="L342" s="18"/>
    </row>
    <row r="343" spans="1:12" ht="15.75" x14ac:dyDescent="0.25">
      <c r="A343" s="28" t="s">
        <v>45</v>
      </c>
      <c r="B343" s="21"/>
      <c r="C343" s="29">
        <f>C344</f>
        <v>58</v>
      </c>
      <c r="D343" s="29">
        <f t="shared" ref="D343:G343" si="96">D344</f>
        <v>15</v>
      </c>
      <c r="E343" s="29">
        <f t="shared" si="96"/>
        <v>15</v>
      </c>
      <c r="F343" s="29">
        <f t="shared" si="96"/>
        <v>15</v>
      </c>
      <c r="G343" s="29">
        <f t="shared" si="96"/>
        <v>13</v>
      </c>
      <c r="H343" s="28">
        <v>250</v>
      </c>
      <c r="I343" s="28">
        <v>250</v>
      </c>
      <c r="J343" s="28">
        <v>250</v>
      </c>
      <c r="K343" s="14"/>
      <c r="L343" s="18"/>
    </row>
    <row r="344" spans="1:12" ht="15.75" x14ac:dyDescent="0.25">
      <c r="A344" s="20" t="s">
        <v>243</v>
      </c>
      <c r="B344" s="21"/>
      <c r="C344" s="85">
        <v>58</v>
      </c>
      <c r="D344" s="85">
        <v>15</v>
      </c>
      <c r="E344" s="85">
        <v>15</v>
      </c>
      <c r="F344" s="85">
        <v>15</v>
      </c>
      <c r="G344" s="89">
        <v>13</v>
      </c>
      <c r="H344" s="20" t="s">
        <v>298</v>
      </c>
      <c r="I344" s="20" t="s">
        <v>298</v>
      </c>
      <c r="J344" s="20" t="s">
        <v>298</v>
      </c>
      <c r="K344" s="14"/>
      <c r="L344" s="18"/>
    </row>
    <row r="345" spans="1:12" ht="15.75" x14ac:dyDescent="0.25">
      <c r="A345" s="28" t="s">
        <v>249</v>
      </c>
      <c r="B345" s="21" t="s">
        <v>152</v>
      </c>
      <c r="C345" s="29">
        <v>380</v>
      </c>
      <c r="D345" s="30">
        <v>380</v>
      </c>
      <c r="E345" s="30">
        <v>0</v>
      </c>
      <c r="F345" s="20">
        <v>0</v>
      </c>
      <c r="G345" s="38">
        <v>0</v>
      </c>
      <c r="H345" s="28">
        <v>675</v>
      </c>
      <c r="I345" s="28">
        <v>675</v>
      </c>
      <c r="J345" s="28">
        <v>675</v>
      </c>
      <c r="K345" s="14"/>
      <c r="L345" s="18"/>
    </row>
    <row r="346" spans="1:12" ht="15.75" x14ac:dyDescent="0.25">
      <c r="A346" s="28" t="s">
        <v>169</v>
      </c>
      <c r="B346" s="21" t="s">
        <v>117</v>
      </c>
      <c r="C346" s="29">
        <f t="shared" ref="C346:J346" si="97">+C347+C353</f>
        <v>4270</v>
      </c>
      <c r="D346" s="29">
        <f t="shared" si="97"/>
        <v>2000</v>
      </c>
      <c r="E346" s="29">
        <f t="shared" si="97"/>
        <v>1050</v>
      </c>
      <c r="F346" s="29">
        <f t="shared" si="97"/>
        <v>1020</v>
      </c>
      <c r="G346" s="29">
        <f t="shared" si="97"/>
        <v>200</v>
      </c>
      <c r="H346" s="29">
        <f t="shared" si="97"/>
        <v>5200</v>
      </c>
      <c r="I346" s="29">
        <f t="shared" si="97"/>
        <v>5200</v>
      </c>
      <c r="J346" s="29">
        <f t="shared" si="97"/>
        <v>5200</v>
      </c>
      <c r="K346" s="14"/>
      <c r="L346" s="18"/>
    </row>
    <row r="347" spans="1:12" ht="15.75" x14ac:dyDescent="0.25">
      <c r="A347" s="28" t="s">
        <v>45</v>
      </c>
      <c r="B347" s="21"/>
      <c r="C347" s="29">
        <f>+C348+C349+C350+C351+C352</f>
        <v>3610</v>
      </c>
      <c r="D347" s="29">
        <f t="shared" ref="D347:G347" si="98">+D348+D349+D350+D351+D352</f>
        <v>1350</v>
      </c>
      <c r="E347" s="29">
        <f t="shared" si="98"/>
        <v>1040</v>
      </c>
      <c r="F347" s="29">
        <f t="shared" si="98"/>
        <v>1020</v>
      </c>
      <c r="G347" s="29">
        <f t="shared" si="98"/>
        <v>200</v>
      </c>
      <c r="H347" s="29">
        <v>5000</v>
      </c>
      <c r="I347" s="28">
        <v>5000</v>
      </c>
      <c r="J347" s="28">
        <v>5000</v>
      </c>
      <c r="K347" s="14"/>
      <c r="L347" s="18"/>
    </row>
    <row r="348" spans="1:12" ht="15.75" x14ac:dyDescent="0.25">
      <c r="A348" s="20" t="s">
        <v>224</v>
      </c>
      <c r="B348" s="21"/>
      <c r="C348" s="85">
        <v>30</v>
      </c>
      <c r="D348" s="37">
        <v>10</v>
      </c>
      <c r="E348" s="37">
        <v>10</v>
      </c>
      <c r="F348" s="20">
        <v>10</v>
      </c>
      <c r="G348" s="38">
        <v>0</v>
      </c>
      <c r="H348" s="20" t="s">
        <v>298</v>
      </c>
      <c r="I348" s="20" t="s">
        <v>298</v>
      </c>
      <c r="J348" s="20" t="s">
        <v>298</v>
      </c>
      <c r="K348" s="14"/>
      <c r="L348" s="18"/>
    </row>
    <row r="349" spans="1:12" ht="15.75" x14ac:dyDescent="0.25">
      <c r="A349" s="22" t="s">
        <v>246</v>
      </c>
      <c r="B349" s="60"/>
      <c r="C349" s="37">
        <v>3400</v>
      </c>
      <c r="D349" s="37">
        <v>1200</v>
      </c>
      <c r="E349" s="37">
        <v>1000</v>
      </c>
      <c r="F349" s="20">
        <v>1000</v>
      </c>
      <c r="G349" s="38">
        <v>200</v>
      </c>
      <c r="H349" s="20" t="s">
        <v>298</v>
      </c>
      <c r="I349" s="20" t="s">
        <v>298</v>
      </c>
      <c r="J349" s="20" t="s">
        <v>298</v>
      </c>
      <c r="K349" s="14"/>
      <c r="L349" s="18"/>
    </row>
    <row r="350" spans="1:12" ht="15.75" x14ac:dyDescent="0.25">
      <c r="A350" s="22" t="s">
        <v>247</v>
      </c>
      <c r="B350" s="60"/>
      <c r="C350" s="37">
        <v>100</v>
      </c>
      <c r="D350" s="37">
        <v>100</v>
      </c>
      <c r="E350" s="37">
        <v>0</v>
      </c>
      <c r="F350" s="20">
        <v>0</v>
      </c>
      <c r="G350" s="38">
        <v>0</v>
      </c>
      <c r="H350" s="20" t="s">
        <v>298</v>
      </c>
      <c r="I350" s="20" t="s">
        <v>298</v>
      </c>
      <c r="J350" s="20" t="s">
        <v>298</v>
      </c>
      <c r="K350" s="14"/>
      <c r="L350" s="18"/>
    </row>
    <row r="351" spans="1:12" ht="15.75" x14ac:dyDescent="0.25">
      <c r="A351" s="22" t="s">
        <v>248</v>
      </c>
      <c r="B351" s="60"/>
      <c r="C351" s="37">
        <v>70</v>
      </c>
      <c r="D351" s="37">
        <v>30</v>
      </c>
      <c r="E351" s="37">
        <v>30</v>
      </c>
      <c r="F351" s="20">
        <v>10</v>
      </c>
      <c r="G351" s="38">
        <v>0</v>
      </c>
      <c r="H351" s="20" t="s">
        <v>298</v>
      </c>
      <c r="I351" s="20" t="s">
        <v>298</v>
      </c>
      <c r="J351" s="20" t="s">
        <v>298</v>
      </c>
      <c r="K351" s="14"/>
      <c r="L351" s="18"/>
    </row>
    <row r="352" spans="1:12" ht="15.75" customHeight="1" x14ac:dyDescent="0.25">
      <c r="A352" s="86" t="s">
        <v>338</v>
      </c>
      <c r="B352" s="58"/>
      <c r="C352" s="37">
        <v>10</v>
      </c>
      <c r="D352" s="37">
        <v>10</v>
      </c>
      <c r="E352" s="37">
        <v>0</v>
      </c>
      <c r="F352" s="20">
        <v>0</v>
      </c>
      <c r="G352" s="38">
        <v>0</v>
      </c>
      <c r="H352" s="20" t="s">
        <v>298</v>
      </c>
      <c r="I352" s="20" t="s">
        <v>298</v>
      </c>
      <c r="J352" s="20" t="s">
        <v>298</v>
      </c>
      <c r="K352" s="14"/>
      <c r="L352" s="18"/>
    </row>
    <row r="353" spans="1:12" ht="15.75" x14ac:dyDescent="0.25">
      <c r="A353" s="28" t="s">
        <v>44</v>
      </c>
      <c r="B353" s="21" t="s">
        <v>153</v>
      </c>
      <c r="C353" s="29">
        <f>+C354+C355+C356</f>
        <v>660</v>
      </c>
      <c r="D353" s="29">
        <f t="shared" ref="D353:G353" si="99">+D354+D355+D356</f>
        <v>650</v>
      </c>
      <c r="E353" s="29">
        <f t="shared" si="99"/>
        <v>10</v>
      </c>
      <c r="F353" s="29">
        <f t="shared" si="99"/>
        <v>0</v>
      </c>
      <c r="G353" s="29">
        <f t="shared" si="99"/>
        <v>0</v>
      </c>
      <c r="H353" s="28">
        <v>200</v>
      </c>
      <c r="I353" s="28">
        <v>200</v>
      </c>
      <c r="J353" s="28">
        <v>200</v>
      </c>
      <c r="K353" s="14"/>
      <c r="L353" s="18"/>
    </row>
    <row r="354" spans="1:12" ht="17.25" customHeight="1" x14ac:dyDescent="0.25">
      <c r="A354" s="22" t="s">
        <v>272</v>
      </c>
      <c r="B354" s="60"/>
      <c r="C354" s="37">
        <v>10</v>
      </c>
      <c r="D354" s="37">
        <v>0</v>
      </c>
      <c r="E354" s="37">
        <v>10</v>
      </c>
      <c r="F354" s="20">
        <v>0</v>
      </c>
      <c r="G354" s="38">
        <v>0</v>
      </c>
      <c r="H354" s="20" t="s">
        <v>298</v>
      </c>
      <c r="I354" s="20" t="s">
        <v>298</v>
      </c>
      <c r="J354" s="20" t="s">
        <v>298</v>
      </c>
      <c r="K354" s="14"/>
      <c r="L354" s="18"/>
    </row>
    <row r="355" spans="1:12" ht="16.5" customHeight="1" x14ac:dyDescent="0.25">
      <c r="A355" s="82" t="s">
        <v>337</v>
      </c>
      <c r="B355" s="59"/>
      <c r="C355" s="70">
        <v>160</v>
      </c>
      <c r="D355" s="37">
        <v>160</v>
      </c>
      <c r="E355" s="37">
        <v>0</v>
      </c>
      <c r="F355" s="20">
        <v>0</v>
      </c>
      <c r="G355" s="38">
        <v>0</v>
      </c>
      <c r="H355" s="20" t="s">
        <v>298</v>
      </c>
      <c r="I355" s="20" t="s">
        <v>298</v>
      </c>
      <c r="J355" s="20" t="s">
        <v>298</v>
      </c>
      <c r="K355" s="14"/>
      <c r="L355" s="18"/>
    </row>
    <row r="356" spans="1:12" ht="20.25" customHeight="1" x14ac:dyDescent="0.25">
      <c r="A356" s="82" t="s">
        <v>326</v>
      </c>
      <c r="B356" s="59"/>
      <c r="C356" s="70">
        <v>490</v>
      </c>
      <c r="D356" s="37">
        <v>490</v>
      </c>
      <c r="E356" s="37">
        <v>0</v>
      </c>
      <c r="F356" s="20">
        <v>0</v>
      </c>
      <c r="G356" s="38">
        <v>0</v>
      </c>
      <c r="H356" s="20" t="s">
        <v>298</v>
      </c>
      <c r="I356" s="20" t="s">
        <v>298</v>
      </c>
      <c r="J356" s="20" t="s">
        <v>298</v>
      </c>
      <c r="K356" s="14"/>
      <c r="L356" s="18"/>
    </row>
    <row r="357" spans="1:12" ht="15.75" x14ac:dyDescent="0.25">
      <c r="A357" s="28" t="s">
        <v>199</v>
      </c>
      <c r="B357" s="21" t="s">
        <v>118</v>
      </c>
      <c r="C357" s="30">
        <f>+C358+C360</f>
        <v>270</v>
      </c>
      <c r="D357" s="30">
        <f t="shared" ref="D357:G357" si="100">+D358+D360</f>
        <v>220</v>
      </c>
      <c r="E357" s="30">
        <f t="shared" si="100"/>
        <v>50</v>
      </c>
      <c r="F357" s="30">
        <f t="shared" si="100"/>
        <v>0</v>
      </c>
      <c r="G357" s="30">
        <f t="shared" si="100"/>
        <v>0</v>
      </c>
      <c r="H357" s="30">
        <v>500</v>
      </c>
      <c r="I357" s="30">
        <v>1000</v>
      </c>
      <c r="J357" s="30">
        <v>2000</v>
      </c>
      <c r="K357" s="14"/>
      <c r="L357" s="18"/>
    </row>
    <row r="358" spans="1:12" ht="15.75" x14ac:dyDescent="0.25">
      <c r="A358" s="28" t="s">
        <v>57</v>
      </c>
      <c r="B358" s="21"/>
      <c r="C358" s="30">
        <f>C359</f>
        <v>100</v>
      </c>
      <c r="D358" s="30">
        <f t="shared" ref="D358:G358" si="101">D359</f>
        <v>50</v>
      </c>
      <c r="E358" s="30">
        <f t="shared" si="101"/>
        <v>50</v>
      </c>
      <c r="F358" s="30">
        <f t="shared" si="101"/>
        <v>0</v>
      </c>
      <c r="G358" s="30">
        <f t="shared" si="101"/>
        <v>0</v>
      </c>
      <c r="H358" s="28">
        <v>150</v>
      </c>
      <c r="I358" s="28">
        <v>150</v>
      </c>
      <c r="J358" s="28">
        <v>150</v>
      </c>
      <c r="K358" s="14"/>
      <c r="L358" s="18"/>
    </row>
    <row r="359" spans="1:12" ht="15.75" x14ac:dyDescent="0.25">
      <c r="A359" s="20" t="s">
        <v>155</v>
      </c>
      <c r="B359" s="58"/>
      <c r="C359" s="37">
        <v>100</v>
      </c>
      <c r="D359" s="37">
        <v>50</v>
      </c>
      <c r="E359" s="37">
        <v>50</v>
      </c>
      <c r="F359" s="20"/>
      <c r="G359" s="38"/>
      <c r="H359" s="20">
        <v>150</v>
      </c>
      <c r="I359" s="20">
        <v>150</v>
      </c>
      <c r="J359" s="20">
        <v>150</v>
      </c>
      <c r="K359" s="14"/>
      <c r="L359" s="18"/>
    </row>
    <row r="360" spans="1:12" ht="15.75" x14ac:dyDescent="0.25">
      <c r="A360" s="28" t="s">
        <v>13</v>
      </c>
      <c r="B360" s="58"/>
      <c r="C360" s="30">
        <f>C361</f>
        <v>170</v>
      </c>
      <c r="D360" s="30">
        <f t="shared" ref="D360:J360" si="102">D361</f>
        <v>170</v>
      </c>
      <c r="E360" s="30">
        <f t="shared" si="102"/>
        <v>0</v>
      </c>
      <c r="F360" s="30">
        <f t="shared" si="102"/>
        <v>0</v>
      </c>
      <c r="G360" s="30">
        <f t="shared" si="102"/>
        <v>0</v>
      </c>
      <c r="H360" s="30">
        <f t="shared" si="102"/>
        <v>0</v>
      </c>
      <c r="I360" s="30">
        <f t="shared" si="102"/>
        <v>0</v>
      </c>
      <c r="J360" s="30">
        <f t="shared" si="102"/>
        <v>0</v>
      </c>
      <c r="K360" s="14"/>
      <c r="L360" s="18"/>
    </row>
    <row r="361" spans="1:12" ht="15.75" x14ac:dyDescent="0.25">
      <c r="A361" s="20" t="s">
        <v>378</v>
      </c>
      <c r="B361" s="58"/>
      <c r="C361" s="37">
        <v>170</v>
      </c>
      <c r="D361" s="37">
        <v>170</v>
      </c>
      <c r="E361" s="37">
        <v>0</v>
      </c>
      <c r="F361" s="20">
        <v>0</v>
      </c>
      <c r="G361" s="38">
        <v>0</v>
      </c>
      <c r="H361" s="20">
        <v>0</v>
      </c>
      <c r="I361" s="20">
        <v>0</v>
      </c>
      <c r="J361" s="20">
        <v>0</v>
      </c>
      <c r="K361" s="14"/>
      <c r="L361" s="18"/>
    </row>
    <row r="362" spans="1:12" ht="15.75" x14ac:dyDescent="0.25">
      <c r="A362" s="28" t="s">
        <v>236</v>
      </c>
      <c r="B362" s="21" t="s">
        <v>119</v>
      </c>
      <c r="C362" s="30">
        <f>+C363+C364+C365</f>
        <v>4209</v>
      </c>
      <c r="D362" s="30">
        <f t="shared" ref="D362:G362" si="103">+D363+D364+D365</f>
        <v>1134</v>
      </c>
      <c r="E362" s="30">
        <f t="shared" si="103"/>
        <v>1050</v>
      </c>
      <c r="F362" s="30">
        <f t="shared" si="103"/>
        <v>1050</v>
      </c>
      <c r="G362" s="30">
        <f t="shared" si="103"/>
        <v>975</v>
      </c>
      <c r="H362" s="30">
        <f t="shared" ref="H362:J362" si="104">+H363+H364</f>
        <v>4300</v>
      </c>
      <c r="I362" s="30">
        <f t="shared" si="104"/>
        <v>4300</v>
      </c>
      <c r="J362" s="30">
        <f t="shared" si="104"/>
        <v>4300</v>
      </c>
      <c r="K362" s="14"/>
      <c r="L362" s="18"/>
    </row>
    <row r="363" spans="1:12" ht="15.75" x14ac:dyDescent="0.25">
      <c r="A363" s="20" t="s">
        <v>2</v>
      </c>
      <c r="B363" s="58"/>
      <c r="C363" s="37">
        <v>3374</v>
      </c>
      <c r="D363" s="37">
        <v>850</v>
      </c>
      <c r="E363" s="37">
        <v>850</v>
      </c>
      <c r="F363" s="20">
        <v>850</v>
      </c>
      <c r="G363" s="38">
        <v>824</v>
      </c>
      <c r="H363" s="20">
        <v>3400</v>
      </c>
      <c r="I363" s="20">
        <v>3400</v>
      </c>
      <c r="J363" s="20">
        <v>3400</v>
      </c>
      <c r="K363" s="14"/>
      <c r="L363" s="18"/>
    </row>
    <row r="364" spans="1:12" ht="15.75" x14ac:dyDescent="0.25">
      <c r="A364" s="20" t="s">
        <v>4</v>
      </c>
      <c r="B364" s="58"/>
      <c r="C364" s="37">
        <v>801</v>
      </c>
      <c r="D364" s="37">
        <v>250</v>
      </c>
      <c r="E364" s="37">
        <v>200</v>
      </c>
      <c r="F364" s="20">
        <v>200</v>
      </c>
      <c r="G364" s="38">
        <v>151</v>
      </c>
      <c r="H364" s="20">
        <v>900</v>
      </c>
      <c r="I364" s="20">
        <v>900</v>
      </c>
      <c r="J364" s="20">
        <v>900</v>
      </c>
      <c r="K364" s="14"/>
      <c r="L364" s="18"/>
    </row>
    <row r="365" spans="1:12" ht="15.75" x14ac:dyDescent="0.25">
      <c r="A365" s="20" t="s">
        <v>13</v>
      </c>
      <c r="B365" s="58"/>
      <c r="C365" s="37">
        <v>34</v>
      </c>
      <c r="D365" s="73">
        <v>34</v>
      </c>
      <c r="E365" s="73">
        <v>0</v>
      </c>
      <c r="F365" s="40">
        <v>0</v>
      </c>
      <c r="G365" s="74">
        <v>0</v>
      </c>
      <c r="H365" s="40">
        <v>0</v>
      </c>
      <c r="I365" s="40">
        <v>0</v>
      </c>
      <c r="J365" s="40">
        <v>0</v>
      </c>
      <c r="K365" s="14"/>
      <c r="L365" s="18"/>
    </row>
    <row r="366" spans="1:12" ht="15.75" x14ac:dyDescent="0.25">
      <c r="A366" s="34" t="s">
        <v>258</v>
      </c>
      <c r="B366" s="21" t="s">
        <v>119</v>
      </c>
      <c r="C366" s="83">
        <f>+C367+C368+C369</f>
        <v>4006</v>
      </c>
      <c r="D366" s="83">
        <f t="shared" ref="D366:J366" si="105">+D367+D368+D369</f>
        <v>913</v>
      </c>
      <c r="E366" s="83">
        <f t="shared" si="105"/>
        <v>1220</v>
      </c>
      <c r="F366" s="83">
        <f t="shared" si="105"/>
        <v>920</v>
      </c>
      <c r="G366" s="83">
        <f t="shared" si="105"/>
        <v>953</v>
      </c>
      <c r="H366" s="83">
        <f t="shared" si="105"/>
        <v>2700</v>
      </c>
      <c r="I366" s="83">
        <f t="shared" si="105"/>
        <v>2700</v>
      </c>
      <c r="J366" s="83">
        <f t="shared" si="105"/>
        <v>2700</v>
      </c>
      <c r="K366" s="14"/>
      <c r="L366" s="18"/>
    </row>
    <row r="367" spans="1:12" ht="15.75" x14ac:dyDescent="0.25">
      <c r="A367" s="20" t="s">
        <v>2</v>
      </c>
      <c r="B367" s="66"/>
      <c r="C367" s="73">
        <v>1393</v>
      </c>
      <c r="D367" s="37">
        <v>343</v>
      </c>
      <c r="E367" s="37">
        <v>350</v>
      </c>
      <c r="F367" s="20">
        <v>350</v>
      </c>
      <c r="G367" s="38">
        <v>350</v>
      </c>
      <c r="H367" s="20">
        <v>1100</v>
      </c>
      <c r="I367" s="20">
        <v>1100</v>
      </c>
      <c r="J367" s="20">
        <v>1100</v>
      </c>
      <c r="K367" s="14"/>
      <c r="L367" s="18"/>
    </row>
    <row r="368" spans="1:12" ht="15.75" x14ac:dyDescent="0.25">
      <c r="A368" s="20" t="s">
        <v>4</v>
      </c>
      <c r="B368" s="66"/>
      <c r="C368" s="73">
        <v>2313</v>
      </c>
      <c r="D368" s="37">
        <v>570</v>
      </c>
      <c r="E368" s="37">
        <v>570</v>
      </c>
      <c r="F368" s="20">
        <v>570</v>
      </c>
      <c r="G368" s="38">
        <v>603</v>
      </c>
      <c r="H368" s="20">
        <v>1600</v>
      </c>
      <c r="I368" s="20">
        <v>1600</v>
      </c>
      <c r="J368" s="20">
        <v>1600</v>
      </c>
      <c r="K368" s="14"/>
      <c r="L368" s="18"/>
    </row>
    <row r="369" spans="1:12" ht="15.75" x14ac:dyDescent="0.25">
      <c r="A369" s="20" t="s">
        <v>13</v>
      </c>
      <c r="B369" s="66"/>
      <c r="C369" s="73">
        <v>300</v>
      </c>
      <c r="D369" s="37">
        <v>0</v>
      </c>
      <c r="E369" s="37">
        <v>300</v>
      </c>
      <c r="F369" s="20">
        <v>0</v>
      </c>
      <c r="G369" s="38">
        <v>0</v>
      </c>
      <c r="H369" s="20">
        <v>0</v>
      </c>
      <c r="I369" s="20">
        <v>0</v>
      </c>
      <c r="J369" s="20">
        <v>0</v>
      </c>
      <c r="K369" s="14"/>
      <c r="L369" s="18"/>
    </row>
    <row r="370" spans="1:12" ht="15.75" x14ac:dyDescent="0.25">
      <c r="A370" s="28" t="s">
        <v>44</v>
      </c>
      <c r="B370" s="64" t="s">
        <v>307</v>
      </c>
      <c r="C370" s="83">
        <f>+C371+C372</f>
        <v>125</v>
      </c>
      <c r="D370" s="83">
        <f t="shared" ref="D370:G370" si="106">+D371+D372</f>
        <v>125</v>
      </c>
      <c r="E370" s="83">
        <f t="shared" si="106"/>
        <v>0</v>
      </c>
      <c r="F370" s="83">
        <f t="shared" si="106"/>
        <v>0</v>
      </c>
      <c r="G370" s="83">
        <f t="shared" si="106"/>
        <v>0</v>
      </c>
      <c r="H370" s="83">
        <v>400</v>
      </c>
      <c r="I370" s="28">
        <v>400</v>
      </c>
      <c r="J370" s="28">
        <v>400</v>
      </c>
      <c r="K370" s="14"/>
      <c r="L370" s="18"/>
    </row>
    <row r="371" spans="1:12" ht="15.75" x14ac:dyDescent="0.25">
      <c r="A371" s="20" t="s">
        <v>312</v>
      </c>
      <c r="B371" s="21"/>
      <c r="C371" s="37">
        <v>10</v>
      </c>
      <c r="D371" s="37">
        <v>10</v>
      </c>
      <c r="E371" s="37">
        <v>0</v>
      </c>
      <c r="F371" s="37">
        <v>0</v>
      </c>
      <c r="G371" s="63">
        <v>0</v>
      </c>
      <c r="H371" s="73" t="s">
        <v>298</v>
      </c>
      <c r="I371" s="20" t="s">
        <v>298</v>
      </c>
      <c r="J371" s="20" t="s">
        <v>298</v>
      </c>
      <c r="K371" s="14"/>
      <c r="L371" s="18"/>
    </row>
    <row r="372" spans="1:12" ht="15.75" x14ac:dyDescent="0.25">
      <c r="A372" s="20" t="s">
        <v>339</v>
      </c>
      <c r="B372" s="21"/>
      <c r="C372" s="37">
        <v>115</v>
      </c>
      <c r="D372" s="37">
        <v>115</v>
      </c>
      <c r="E372" s="37">
        <v>0</v>
      </c>
      <c r="F372" s="37">
        <v>0</v>
      </c>
      <c r="G372" s="37">
        <v>0</v>
      </c>
      <c r="H372" s="37" t="s">
        <v>298</v>
      </c>
      <c r="I372" s="20" t="s">
        <v>298</v>
      </c>
      <c r="J372" s="20" t="s">
        <v>298</v>
      </c>
      <c r="K372" s="14"/>
      <c r="L372" s="18"/>
    </row>
    <row r="373" spans="1:12" ht="15.75" x14ac:dyDescent="0.25">
      <c r="A373" s="34" t="s">
        <v>18</v>
      </c>
      <c r="B373" s="21" t="s">
        <v>120</v>
      </c>
      <c r="C373" s="30">
        <f t="shared" ref="C373:J373" si="107">+C374+C375+C376+C377+C378</f>
        <v>20940</v>
      </c>
      <c r="D373" s="30">
        <f t="shared" si="107"/>
        <v>8122</v>
      </c>
      <c r="E373" s="30">
        <f t="shared" si="107"/>
        <v>7279</v>
      </c>
      <c r="F373" s="30">
        <f t="shared" si="107"/>
        <v>3105</v>
      </c>
      <c r="G373" s="30">
        <f t="shared" si="107"/>
        <v>2434</v>
      </c>
      <c r="H373" s="30">
        <f t="shared" si="107"/>
        <v>24734</v>
      </c>
      <c r="I373" s="83">
        <f t="shared" si="107"/>
        <v>30234</v>
      </c>
      <c r="J373" s="83">
        <f t="shared" si="107"/>
        <v>35731</v>
      </c>
      <c r="K373" s="14"/>
      <c r="L373" s="18"/>
    </row>
    <row r="374" spans="1:12" ht="15.75" x14ac:dyDescent="0.25">
      <c r="A374" s="28" t="s">
        <v>2</v>
      </c>
      <c r="B374" s="21" t="s">
        <v>121</v>
      </c>
      <c r="C374" s="30">
        <f>+D374+E374+F374+G374</f>
        <v>2270</v>
      </c>
      <c r="D374" s="30">
        <f t="shared" ref="D374:G374" si="108">D383</f>
        <v>558</v>
      </c>
      <c r="E374" s="30">
        <f t="shared" si="108"/>
        <v>600</v>
      </c>
      <c r="F374" s="30">
        <f t="shared" si="108"/>
        <v>563</v>
      </c>
      <c r="G374" s="30">
        <f t="shared" si="108"/>
        <v>549</v>
      </c>
      <c r="H374" s="30">
        <v>2084</v>
      </c>
      <c r="I374" s="30">
        <v>2084</v>
      </c>
      <c r="J374" s="30">
        <v>2100</v>
      </c>
      <c r="K374" s="14"/>
      <c r="L374" s="18"/>
    </row>
    <row r="375" spans="1:12" ht="15.75" x14ac:dyDescent="0.25">
      <c r="A375" s="28" t="s">
        <v>4</v>
      </c>
      <c r="B375" s="21" t="s">
        <v>122</v>
      </c>
      <c r="C375" s="30">
        <f>+C384+C387+C393</f>
        <v>18230</v>
      </c>
      <c r="D375" s="30">
        <f>+D384+D387+D393</f>
        <v>7154</v>
      </c>
      <c r="E375" s="30">
        <f>+E384+E387+E393</f>
        <v>6649</v>
      </c>
      <c r="F375" s="30">
        <f>+F384+F387+F393</f>
        <v>2542</v>
      </c>
      <c r="G375" s="30">
        <f>+G384+G387+G393</f>
        <v>1885</v>
      </c>
      <c r="H375" s="30">
        <v>15000</v>
      </c>
      <c r="I375" s="30">
        <v>15000</v>
      </c>
      <c r="J375" s="30">
        <v>15000</v>
      </c>
      <c r="K375" s="14"/>
      <c r="L375" s="18"/>
    </row>
    <row r="376" spans="1:12" ht="15.75" x14ac:dyDescent="0.25">
      <c r="A376" s="28" t="s">
        <v>13</v>
      </c>
      <c r="B376" s="21" t="s">
        <v>123</v>
      </c>
      <c r="C376" s="30">
        <f>+C385+C397</f>
        <v>340</v>
      </c>
      <c r="D376" s="30">
        <f>+D385+D397</f>
        <v>310</v>
      </c>
      <c r="E376" s="30">
        <f>+E385+E397</f>
        <v>30</v>
      </c>
      <c r="F376" s="30">
        <f>+F385+F397</f>
        <v>0</v>
      </c>
      <c r="G376" s="30">
        <f>+G385+G397</f>
        <v>0</v>
      </c>
      <c r="H376" s="30">
        <v>2000</v>
      </c>
      <c r="I376" s="30">
        <v>2500</v>
      </c>
      <c r="J376" s="30">
        <v>3000</v>
      </c>
      <c r="K376" s="14"/>
      <c r="L376" s="18"/>
    </row>
    <row r="377" spans="1:12" ht="15.75" x14ac:dyDescent="0.25">
      <c r="A377" s="76" t="s">
        <v>255</v>
      </c>
      <c r="B377" s="21" t="s">
        <v>254</v>
      </c>
      <c r="C377" s="30">
        <f>+C380+C381</f>
        <v>100</v>
      </c>
      <c r="D377" s="30">
        <f t="shared" ref="D377:G377" si="109">+D380+D381</f>
        <v>100</v>
      </c>
      <c r="E377" s="30">
        <f t="shared" si="109"/>
        <v>0</v>
      </c>
      <c r="F377" s="30">
        <f t="shared" si="109"/>
        <v>0</v>
      </c>
      <c r="G377" s="30">
        <f t="shared" si="109"/>
        <v>0</v>
      </c>
      <c r="H377" s="28">
        <v>5000</v>
      </c>
      <c r="I377" s="28">
        <v>10000</v>
      </c>
      <c r="J377" s="28">
        <v>14981</v>
      </c>
      <c r="K377" s="14"/>
      <c r="L377" s="18"/>
    </row>
    <row r="378" spans="1:12" ht="15.75" x14ac:dyDescent="0.25">
      <c r="A378" s="28" t="s">
        <v>369</v>
      </c>
      <c r="B378" s="21" t="s">
        <v>296</v>
      </c>
      <c r="C378" s="30">
        <v>0</v>
      </c>
      <c r="D378" s="30">
        <v>0</v>
      </c>
      <c r="E378" s="30">
        <v>0</v>
      </c>
      <c r="F378" s="28">
        <v>0</v>
      </c>
      <c r="G378" s="33">
        <v>0</v>
      </c>
      <c r="H378" s="28">
        <v>650</v>
      </c>
      <c r="I378" s="28">
        <v>650</v>
      </c>
      <c r="J378" s="28">
        <v>650</v>
      </c>
      <c r="K378" s="14"/>
      <c r="L378" s="18"/>
    </row>
    <row r="379" spans="1:12" ht="15.75" x14ac:dyDescent="0.25">
      <c r="A379" s="22" t="s">
        <v>255</v>
      </c>
      <c r="B379" s="58" t="s">
        <v>254</v>
      </c>
      <c r="C379" s="37">
        <f>+C380+C381</f>
        <v>100</v>
      </c>
      <c r="D379" s="37">
        <f t="shared" ref="D379:F379" si="110">+D380+D381</f>
        <v>100</v>
      </c>
      <c r="E379" s="37">
        <f t="shared" si="110"/>
        <v>0</v>
      </c>
      <c r="F379" s="37">
        <f t="shared" si="110"/>
        <v>0</v>
      </c>
      <c r="G379" s="37"/>
      <c r="H379" s="28"/>
      <c r="I379" s="28"/>
      <c r="J379" s="28"/>
      <c r="K379" s="14"/>
      <c r="L379" s="18"/>
    </row>
    <row r="380" spans="1:12" ht="31.5" x14ac:dyDescent="0.25">
      <c r="A380" s="22" t="s">
        <v>279</v>
      </c>
      <c r="B380" s="58"/>
      <c r="C380" s="37">
        <v>50</v>
      </c>
      <c r="D380" s="37">
        <v>50</v>
      </c>
      <c r="E380" s="37"/>
      <c r="F380" s="37"/>
      <c r="G380" s="38"/>
      <c r="H380" s="20" t="s">
        <v>298</v>
      </c>
      <c r="I380" s="20" t="s">
        <v>298</v>
      </c>
      <c r="J380" s="20" t="s">
        <v>298</v>
      </c>
      <c r="K380" s="14"/>
      <c r="L380" s="18"/>
    </row>
    <row r="381" spans="1:12" ht="31.5" x14ac:dyDescent="0.25">
      <c r="A381" s="22" t="s">
        <v>280</v>
      </c>
      <c r="B381" s="58"/>
      <c r="C381" s="37">
        <v>50</v>
      </c>
      <c r="D381" s="37">
        <v>50</v>
      </c>
      <c r="E381" s="37"/>
      <c r="F381" s="20"/>
      <c r="G381" s="38"/>
      <c r="H381" s="20" t="s">
        <v>298</v>
      </c>
      <c r="I381" s="20" t="s">
        <v>298</v>
      </c>
      <c r="J381" s="20" t="s">
        <v>298</v>
      </c>
      <c r="K381" s="14"/>
      <c r="L381" s="18"/>
    </row>
    <row r="382" spans="1:12" ht="15.75" x14ac:dyDescent="0.25">
      <c r="A382" s="28" t="s">
        <v>125</v>
      </c>
      <c r="B382" s="21" t="s">
        <v>154</v>
      </c>
      <c r="C382" s="30">
        <f>+C383+C384+C385</f>
        <v>3300</v>
      </c>
      <c r="D382" s="30">
        <f t="shared" ref="D382:G382" si="111">+D383+D384+D385</f>
        <v>862</v>
      </c>
      <c r="E382" s="30">
        <f t="shared" si="111"/>
        <v>939</v>
      </c>
      <c r="F382" s="30">
        <f t="shared" si="111"/>
        <v>805</v>
      </c>
      <c r="G382" s="30">
        <f t="shared" si="111"/>
        <v>694</v>
      </c>
      <c r="H382" s="30">
        <v>4000</v>
      </c>
      <c r="I382" s="30">
        <v>4500</v>
      </c>
      <c r="J382" s="30">
        <v>5000</v>
      </c>
      <c r="K382" s="14"/>
      <c r="L382" s="18"/>
    </row>
    <row r="383" spans="1:12" ht="15.75" x14ac:dyDescent="0.25">
      <c r="A383" s="20" t="s">
        <v>2</v>
      </c>
      <c r="B383" s="58"/>
      <c r="C383" s="90">
        <v>2270</v>
      </c>
      <c r="D383" s="37">
        <v>558</v>
      </c>
      <c r="E383" s="37">
        <v>600</v>
      </c>
      <c r="F383" s="37">
        <v>563</v>
      </c>
      <c r="G383" s="37">
        <v>549</v>
      </c>
      <c r="H383" s="20" t="s">
        <v>353</v>
      </c>
      <c r="I383" s="20" t="s">
        <v>353</v>
      </c>
      <c r="J383" s="20" t="s">
        <v>353</v>
      </c>
      <c r="K383" s="14"/>
      <c r="L383" s="18"/>
    </row>
    <row r="384" spans="1:12" ht="15.75" x14ac:dyDescent="0.25">
      <c r="A384" s="20" t="s">
        <v>4</v>
      </c>
      <c r="B384" s="58"/>
      <c r="C384" s="37">
        <v>1000</v>
      </c>
      <c r="D384" s="37">
        <v>304</v>
      </c>
      <c r="E384" s="37">
        <v>309</v>
      </c>
      <c r="F384" s="20">
        <v>242</v>
      </c>
      <c r="G384" s="38">
        <v>145</v>
      </c>
      <c r="H384" s="20" t="s">
        <v>353</v>
      </c>
      <c r="I384" s="20" t="s">
        <v>353</v>
      </c>
      <c r="J384" s="20" t="s">
        <v>353</v>
      </c>
      <c r="K384" s="14"/>
      <c r="L384" s="18"/>
    </row>
    <row r="385" spans="1:12" ht="15.75" x14ac:dyDescent="0.25">
      <c r="A385" s="20" t="s">
        <v>193</v>
      </c>
      <c r="B385" s="58"/>
      <c r="C385" s="37">
        <v>30</v>
      </c>
      <c r="D385" s="37">
        <v>0</v>
      </c>
      <c r="E385" s="37">
        <v>30</v>
      </c>
      <c r="F385" s="20">
        <v>0</v>
      </c>
      <c r="G385" s="38">
        <v>0</v>
      </c>
      <c r="H385" s="20" t="s">
        <v>353</v>
      </c>
      <c r="I385" s="20" t="s">
        <v>353</v>
      </c>
      <c r="J385" s="20" t="s">
        <v>353</v>
      </c>
      <c r="K385" s="14"/>
      <c r="L385" s="18"/>
    </row>
    <row r="386" spans="1:12" ht="15.75" x14ac:dyDescent="0.25">
      <c r="A386" s="28" t="s">
        <v>126</v>
      </c>
      <c r="B386" s="21" t="s">
        <v>124</v>
      </c>
      <c r="C386" s="30">
        <f>+C387</f>
        <v>15780</v>
      </c>
      <c r="D386" s="30">
        <f t="shared" ref="D386:J386" si="112">+D387</f>
        <v>6000</v>
      </c>
      <c r="E386" s="30">
        <f t="shared" si="112"/>
        <v>5740</v>
      </c>
      <c r="F386" s="30">
        <f t="shared" si="112"/>
        <v>2300</v>
      </c>
      <c r="G386" s="30">
        <f t="shared" si="112"/>
        <v>1740</v>
      </c>
      <c r="H386" s="30">
        <f t="shared" si="112"/>
        <v>12000</v>
      </c>
      <c r="I386" s="30">
        <f t="shared" si="112"/>
        <v>10000</v>
      </c>
      <c r="J386" s="30">
        <f t="shared" si="112"/>
        <v>12000</v>
      </c>
      <c r="K386" s="14"/>
      <c r="L386" s="18"/>
    </row>
    <row r="387" spans="1:12" s="1" customFormat="1" ht="15.75" x14ac:dyDescent="0.25">
      <c r="A387" s="28" t="s">
        <v>45</v>
      </c>
      <c r="B387" s="21"/>
      <c r="C387" s="30">
        <f>+C388+C389+C390+C391</f>
        <v>15780</v>
      </c>
      <c r="D387" s="30">
        <f t="shared" ref="D387:G387" si="113">+D388+D389+D390+D391</f>
        <v>6000</v>
      </c>
      <c r="E387" s="30">
        <f t="shared" si="113"/>
        <v>5740</v>
      </c>
      <c r="F387" s="30">
        <f t="shared" si="113"/>
        <v>2300</v>
      </c>
      <c r="G387" s="30">
        <f t="shared" si="113"/>
        <v>1740</v>
      </c>
      <c r="H387" s="28">
        <v>12000</v>
      </c>
      <c r="I387" s="28">
        <v>10000</v>
      </c>
      <c r="J387" s="28">
        <v>12000</v>
      </c>
      <c r="K387" s="14"/>
      <c r="L387" s="18"/>
    </row>
    <row r="388" spans="1:12" ht="15.75" x14ac:dyDescent="0.25">
      <c r="A388" s="20" t="s">
        <v>306</v>
      </c>
      <c r="B388" s="58"/>
      <c r="C388" s="37">
        <v>14500</v>
      </c>
      <c r="D388" s="37">
        <v>5500</v>
      </c>
      <c r="E388" s="37">
        <v>5500</v>
      </c>
      <c r="F388" s="20">
        <v>2000</v>
      </c>
      <c r="G388" s="38">
        <v>1500</v>
      </c>
      <c r="H388" s="20" t="s">
        <v>298</v>
      </c>
      <c r="I388" s="20" t="s">
        <v>298</v>
      </c>
      <c r="J388" s="20" t="s">
        <v>298</v>
      </c>
      <c r="K388" s="14"/>
      <c r="L388" s="18"/>
    </row>
    <row r="389" spans="1:12" ht="15.75" x14ac:dyDescent="0.25">
      <c r="A389" s="20" t="s">
        <v>366</v>
      </c>
      <c r="B389" s="91"/>
      <c r="C389" s="37">
        <v>580</v>
      </c>
      <c r="D389" s="37">
        <v>150</v>
      </c>
      <c r="E389" s="37">
        <v>140</v>
      </c>
      <c r="F389" s="20">
        <v>150</v>
      </c>
      <c r="G389" s="38">
        <v>140</v>
      </c>
      <c r="H389" s="20" t="s">
        <v>298</v>
      </c>
      <c r="I389" s="20" t="s">
        <v>298</v>
      </c>
      <c r="J389" s="20" t="s">
        <v>298</v>
      </c>
      <c r="K389" s="14"/>
      <c r="L389" s="18"/>
    </row>
    <row r="390" spans="1:12" ht="15.75" x14ac:dyDescent="0.25">
      <c r="A390" s="22" t="s">
        <v>289</v>
      </c>
      <c r="B390" s="92"/>
      <c r="C390" s="85">
        <v>500</v>
      </c>
      <c r="D390" s="37">
        <v>150</v>
      </c>
      <c r="E390" s="37">
        <v>100</v>
      </c>
      <c r="F390" s="37">
        <v>150</v>
      </c>
      <c r="G390" s="63">
        <v>100</v>
      </c>
      <c r="H390" s="37" t="s">
        <v>298</v>
      </c>
      <c r="I390" s="37" t="s">
        <v>298</v>
      </c>
      <c r="J390" s="20" t="s">
        <v>298</v>
      </c>
      <c r="K390" s="14"/>
      <c r="L390" s="18"/>
    </row>
    <row r="391" spans="1:12" ht="15.75" x14ac:dyDescent="0.25">
      <c r="A391" s="22" t="s">
        <v>290</v>
      </c>
      <c r="B391" s="92"/>
      <c r="C391" s="85">
        <v>200</v>
      </c>
      <c r="D391" s="37">
        <v>200</v>
      </c>
      <c r="E391" s="37">
        <v>0</v>
      </c>
      <c r="F391" s="37">
        <v>0</v>
      </c>
      <c r="G391" s="63">
        <v>0</v>
      </c>
      <c r="H391" s="20" t="s">
        <v>298</v>
      </c>
      <c r="I391" s="20" t="s">
        <v>298</v>
      </c>
      <c r="J391" s="20" t="s">
        <v>298</v>
      </c>
      <c r="K391" s="14"/>
      <c r="L391" s="18"/>
    </row>
    <row r="392" spans="1:12" ht="15.75" x14ac:dyDescent="0.25">
      <c r="A392" s="28" t="s">
        <v>19</v>
      </c>
      <c r="B392" s="21" t="s">
        <v>127</v>
      </c>
      <c r="C392" s="30">
        <f t="shared" ref="C392:J392" si="114">+C393+C397</f>
        <v>1760</v>
      </c>
      <c r="D392" s="30">
        <f t="shared" si="114"/>
        <v>1160</v>
      </c>
      <c r="E392" s="30">
        <f t="shared" si="114"/>
        <v>600</v>
      </c>
      <c r="F392" s="30">
        <f t="shared" si="114"/>
        <v>0</v>
      </c>
      <c r="G392" s="30">
        <f t="shared" si="114"/>
        <v>0</v>
      </c>
      <c r="H392" s="30">
        <f t="shared" si="114"/>
        <v>4000</v>
      </c>
      <c r="I392" s="30">
        <f t="shared" si="114"/>
        <v>4500</v>
      </c>
      <c r="J392" s="30">
        <f t="shared" si="114"/>
        <v>4800</v>
      </c>
      <c r="K392" s="14"/>
      <c r="L392" s="18"/>
    </row>
    <row r="393" spans="1:12" ht="15.75" x14ac:dyDescent="0.25">
      <c r="A393" s="28" t="s">
        <v>45</v>
      </c>
      <c r="B393" s="21"/>
      <c r="C393" s="30">
        <f>+C394+C395+C396</f>
        <v>1450</v>
      </c>
      <c r="D393" s="30">
        <f t="shared" ref="D393:G393" si="115">+D394+D395+D396</f>
        <v>850</v>
      </c>
      <c r="E393" s="30">
        <f t="shared" si="115"/>
        <v>600</v>
      </c>
      <c r="F393" s="30">
        <f t="shared" si="115"/>
        <v>0</v>
      </c>
      <c r="G393" s="30">
        <f t="shared" si="115"/>
        <v>0</v>
      </c>
      <c r="H393" s="28">
        <v>2000</v>
      </c>
      <c r="I393" s="28">
        <v>2500</v>
      </c>
      <c r="J393" s="28">
        <v>2800</v>
      </c>
      <c r="K393" s="14"/>
      <c r="L393" s="18"/>
    </row>
    <row r="394" spans="1:12" ht="15.75" x14ac:dyDescent="0.25">
      <c r="A394" s="20" t="s">
        <v>227</v>
      </c>
      <c r="B394" s="58"/>
      <c r="C394" s="37">
        <v>1200</v>
      </c>
      <c r="D394" s="37">
        <v>600</v>
      </c>
      <c r="E394" s="37">
        <v>600</v>
      </c>
      <c r="F394" s="20">
        <v>0</v>
      </c>
      <c r="G394" s="38">
        <v>0</v>
      </c>
      <c r="H394" s="20" t="s">
        <v>298</v>
      </c>
      <c r="I394" s="20" t="s">
        <v>298</v>
      </c>
      <c r="J394" s="20" t="s">
        <v>298</v>
      </c>
      <c r="K394" s="14"/>
      <c r="L394" s="18"/>
    </row>
    <row r="395" spans="1:12" ht="19.5" customHeight="1" x14ac:dyDescent="0.25">
      <c r="A395" s="24" t="s">
        <v>200</v>
      </c>
      <c r="B395" s="93"/>
      <c r="C395" s="37">
        <v>50</v>
      </c>
      <c r="D395" s="37">
        <v>50</v>
      </c>
      <c r="E395" s="37">
        <v>0</v>
      </c>
      <c r="F395" s="20">
        <v>0</v>
      </c>
      <c r="G395" s="38">
        <v>0</v>
      </c>
      <c r="H395" s="20" t="s">
        <v>298</v>
      </c>
      <c r="I395" s="20" t="s">
        <v>298</v>
      </c>
      <c r="J395" s="20" t="s">
        <v>298</v>
      </c>
      <c r="K395" s="14"/>
      <c r="L395" s="18"/>
    </row>
    <row r="396" spans="1:12" ht="18.75" customHeight="1" x14ac:dyDescent="0.25">
      <c r="A396" s="94" t="s">
        <v>324</v>
      </c>
      <c r="B396" s="95"/>
      <c r="C396" s="73">
        <v>200</v>
      </c>
      <c r="D396" s="37">
        <v>200</v>
      </c>
      <c r="E396" s="37">
        <v>0</v>
      </c>
      <c r="F396" s="20">
        <v>0</v>
      </c>
      <c r="G396" s="38">
        <v>0</v>
      </c>
      <c r="H396" s="20" t="s">
        <v>298</v>
      </c>
      <c r="I396" s="20" t="s">
        <v>298</v>
      </c>
      <c r="J396" s="20" t="s">
        <v>298</v>
      </c>
      <c r="K396" s="14"/>
      <c r="L396" s="18"/>
    </row>
    <row r="397" spans="1:12" ht="15.75" x14ac:dyDescent="0.25">
      <c r="A397" s="76" t="s">
        <v>52</v>
      </c>
      <c r="B397" s="21" t="s">
        <v>318</v>
      </c>
      <c r="C397" s="29">
        <f>+C398+C399</f>
        <v>310</v>
      </c>
      <c r="D397" s="29">
        <f t="shared" ref="D397:G397" si="116">+D398+D399</f>
        <v>310</v>
      </c>
      <c r="E397" s="29">
        <f t="shared" si="116"/>
        <v>0</v>
      </c>
      <c r="F397" s="29">
        <f t="shared" si="116"/>
        <v>0</v>
      </c>
      <c r="G397" s="29">
        <f t="shared" si="116"/>
        <v>0</v>
      </c>
      <c r="H397" s="28">
        <v>2000</v>
      </c>
      <c r="I397" s="28">
        <v>2000</v>
      </c>
      <c r="J397" s="28">
        <v>2000</v>
      </c>
      <c r="K397" s="14"/>
      <c r="L397" s="18"/>
    </row>
    <row r="398" spans="1:12" ht="48" thickBot="1" x14ac:dyDescent="0.3">
      <c r="A398" s="26" t="s">
        <v>345</v>
      </c>
      <c r="B398" s="26"/>
      <c r="C398" s="85">
        <v>300</v>
      </c>
      <c r="D398" s="37">
        <v>300</v>
      </c>
      <c r="E398" s="85">
        <v>0</v>
      </c>
      <c r="F398" s="20">
        <v>0</v>
      </c>
      <c r="G398" s="38">
        <v>0</v>
      </c>
      <c r="H398" s="37" t="s">
        <v>298</v>
      </c>
      <c r="I398" s="37" t="s">
        <v>298</v>
      </c>
      <c r="J398" s="20" t="s">
        <v>298</v>
      </c>
      <c r="K398" s="14"/>
      <c r="L398" s="18"/>
    </row>
    <row r="399" spans="1:12" ht="16.5" thickBot="1" x14ac:dyDescent="0.3">
      <c r="A399" s="117" t="s">
        <v>421</v>
      </c>
      <c r="B399" s="26"/>
      <c r="C399" s="85">
        <v>10</v>
      </c>
      <c r="D399" s="37">
        <v>10</v>
      </c>
      <c r="E399" s="85">
        <v>0</v>
      </c>
      <c r="F399" s="20">
        <v>0</v>
      </c>
      <c r="G399" s="38">
        <v>0</v>
      </c>
      <c r="H399" s="37"/>
      <c r="I399" s="37"/>
      <c r="J399" s="20"/>
      <c r="K399" s="14"/>
      <c r="L399" s="18"/>
    </row>
    <row r="400" spans="1:12" ht="15.75" x14ac:dyDescent="0.25">
      <c r="A400" s="28" t="s">
        <v>20</v>
      </c>
      <c r="B400" s="21" t="s">
        <v>128</v>
      </c>
      <c r="C400" s="30">
        <f>+C401+C402+C403+C404+C411+C412+C413+C414</f>
        <v>31825</v>
      </c>
      <c r="D400" s="30">
        <f t="shared" ref="D400:J400" si="117">+D401+D402+D403+D404+D411+D412+D413+D414</f>
        <v>13317</v>
      </c>
      <c r="E400" s="30">
        <f t="shared" si="117"/>
        <v>7935</v>
      </c>
      <c r="F400" s="30">
        <f t="shared" si="117"/>
        <v>7513</v>
      </c>
      <c r="G400" s="30">
        <f t="shared" si="117"/>
        <v>3060</v>
      </c>
      <c r="H400" s="30">
        <f t="shared" si="117"/>
        <v>44223</v>
      </c>
      <c r="I400" s="30">
        <f t="shared" si="117"/>
        <v>43472</v>
      </c>
      <c r="J400" s="30">
        <f t="shared" si="117"/>
        <v>38557</v>
      </c>
      <c r="K400" s="14"/>
      <c r="L400" s="18"/>
    </row>
    <row r="401" spans="1:15" ht="15.75" x14ac:dyDescent="0.25">
      <c r="A401" s="28" t="s">
        <v>2</v>
      </c>
      <c r="B401" s="21" t="s">
        <v>129</v>
      </c>
      <c r="C401" s="30">
        <f>C416</f>
        <v>4342</v>
      </c>
      <c r="D401" s="30">
        <f t="shared" ref="D401:G401" si="118">D416</f>
        <v>1058</v>
      </c>
      <c r="E401" s="30">
        <f t="shared" si="118"/>
        <v>1168</v>
      </c>
      <c r="F401" s="30">
        <f t="shared" si="118"/>
        <v>1058</v>
      </c>
      <c r="G401" s="30">
        <f t="shared" si="118"/>
        <v>1058</v>
      </c>
      <c r="H401" s="28">
        <v>3600</v>
      </c>
      <c r="I401" s="28">
        <v>3600</v>
      </c>
      <c r="J401" s="28">
        <v>3600</v>
      </c>
      <c r="K401" s="14"/>
      <c r="L401" s="18"/>
    </row>
    <row r="402" spans="1:15" ht="15.75" x14ac:dyDescent="0.25">
      <c r="A402" s="28" t="s">
        <v>4</v>
      </c>
      <c r="B402" s="21" t="s">
        <v>130</v>
      </c>
      <c r="C402" s="30">
        <f>+C422+C417</f>
        <v>7100</v>
      </c>
      <c r="D402" s="30">
        <f t="shared" ref="D402:G402" si="119">+D417+D422</f>
        <v>2016</v>
      </c>
      <c r="E402" s="30">
        <f t="shared" si="119"/>
        <v>1931</v>
      </c>
      <c r="F402" s="30">
        <f t="shared" si="119"/>
        <v>1666</v>
      </c>
      <c r="G402" s="30">
        <f t="shared" si="119"/>
        <v>1487</v>
      </c>
      <c r="H402" s="30">
        <v>8501</v>
      </c>
      <c r="I402" s="30">
        <v>5000</v>
      </c>
      <c r="J402" s="30">
        <v>5000</v>
      </c>
      <c r="K402" s="14"/>
      <c r="L402" s="18"/>
      <c r="M402" s="4"/>
    </row>
    <row r="403" spans="1:15" ht="15.75" x14ac:dyDescent="0.25">
      <c r="A403" s="28" t="s">
        <v>177</v>
      </c>
      <c r="B403" s="21" t="s">
        <v>178</v>
      </c>
      <c r="C403" s="30">
        <f t="shared" ref="C403:G403" si="120">C418</f>
        <v>1</v>
      </c>
      <c r="D403" s="30">
        <f t="shared" si="120"/>
        <v>1</v>
      </c>
      <c r="E403" s="30">
        <f t="shared" si="120"/>
        <v>0</v>
      </c>
      <c r="F403" s="30">
        <f t="shared" si="120"/>
        <v>0</v>
      </c>
      <c r="G403" s="30">
        <f t="shared" si="120"/>
        <v>0</v>
      </c>
      <c r="H403" s="28">
        <v>0</v>
      </c>
      <c r="I403" s="28">
        <v>0</v>
      </c>
      <c r="J403" s="28">
        <v>0</v>
      </c>
      <c r="K403" s="14"/>
      <c r="L403" s="18"/>
    </row>
    <row r="404" spans="1:15" ht="15.75" x14ac:dyDescent="0.25">
      <c r="A404" s="61" t="s">
        <v>214</v>
      </c>
      <c r="B404" s="21" t="s">
        <v>253</v>
      </c>
      <c r="C404" s="30">
        <f>+C405+C406+C407+C408+C409+C410</f>
        <v>5630</v>
      </c>
      <c r="D404" s="30">
        <f t="shared" ref="D404:G404" si="121">+D405+D406+D407+D408+D409+D410</f>
        <v>5627</v>
      </c>
      <c r="E404" s="30">
        <f t="shared" si="121"/>
        <v>0</v>
      </c>
      <c r="F404" s="30">
        <f t="shared" si="121"/>
        <v>3</v>
      </c>
      <c r="G404" s="30">
        <f t="shared" si="121"/>
        <v>0</v>
      </c>
      <c r="H404" s="28">
        <v>15421</v>
      </c>
      <c r="I404" s="28">
        <v>22000</v>
      </c>
      <c r="J404" s="28">
        <v>15000</v>
      </c>
      <c r="K404" s="14"/>
      <c r="L404" s="18"/>
    </row>
    <row r="405" spans="1:15" ht="29.25" customHeight="1" x14ac:dyDescent="0.25">
      <c r="A405" s="65" t="s">
        <v>281</v>
      </c>
      <c r="B405" s="21"/>
      <c r="C405" s="37">
        <v>5000</v>
      </c>
      <c r="D405" s="37">
        <v>5000</v>
      </c>
      <c r="E405" s="37">
        <v>0</v>
      </c>
      <c r="F405" s="20">
        <v>0</v>
      </c>
      <c r="G405" s="38">
        <v>0</v>
      </c>
      <c r="H405" s="20" t="s">
        <v>298</v>
      </c>
      <c r="I405" s="20" t="s">
        <v>298</v>
      </c>
      <c r="J405" s="20" t="s">
        <v>298</v>
      </c>
      <c r="K405" s="14"/>
      <c r="L405" s="18"/>
    </row>
    <row r="406" spans="1:15" ht="57" customHeight="1" x14ac:dyDescent="0.25">
      <c r="A406" s="22" t="s">
        <v>282</v>
      </c>
      <c r="B406" s="58"/>
      <c r="C406" s="37">
        <v>3</v>
      </c>
      <c r="D406" s="37">
        <v>0</v>
      </c>
      <c r="E406" s="37">
        <v>0</v>
      </c>
      <c r="F406" s="20">
        <v>3</v>
      </c>
      <c r="G406" s="38">
        <v>0</v>
      </c>
      <c r="H406" s="20" t="s">
        <v>298</v>
      </c>
      <c r="I406" s="20" t="s">
        <v>298</v>
      </c>
      <c r="J406" s="20" t="s">
        <v>298</v>
      </c>
      <c r="K406" s="14"/>
      <c r="L406" s="18"/>
    </row>
    <row r="407" spans="1:15" ht="29.25" customHeight="1" x14ac:dyDescent="0.25">
      <c r="A407" s="22" t="s">
        <v>361</v>
      </c>
      <c r="B407" s="26"/>
      <c r="C407" s="37">
        <v>40</v>
      </c>
      <c r="D407" s="37">
        <v>40</v>
      </c>
      <c r="E407" s="37">
        <v>0</v>
      </c>
      <c r="F407" s="20">
        <v>0</v>
      </c>
      <c r="G407" s="38">
        <v>0</v>
      </c>
      <c r="H407" s="20" t="s">
        <v>298</v>
      </c>
      <c r="I407" s="20" t="s">
        <v>298</v>
      </c>
      <c r="J407" s="20" t="s">
        <v>298</v>
      </c>
      <c r="K407" s="14"/>
      <c r="L407" s="18"/>
    </row>
    <row r="408" spans="1:15" ht="33" customHeight="1" x14ac:dyDescent="0.25">
      <c r="A408" s="22" t="s">
        <v>359</v>
      </c>
      <c r="B408" s="26"/>
      <c r="C408" s="37">
        <v>100</v>
      </c>
      <c r="D408" s="37">
        <v>100</v>
      </c>
      <c r="E408" s="37"/>
      <c r="F408" s="20"/>
      <c r="G408" s="38"/>
      <c r="H408" s="20" t="s">
        <v>298</v>
      </c>
      <c r="I408" s="20" t="s">
        <v>298</v>
      </c>
      <c r="J408" s="20" t="s">
        <v>298</v>
      </c>
      <c r="K408" s="14"/>
      <c r="L408" s="18"/>
    </row>
    <row r="409" spans="1:15" ht="52.5" customHeight="1" x14ac:dyDescent="0.25">
      <c r="A409" s="22" t="s">
        <v>358</v>
      </c>
      <c r="B409" s="26"/>
      <c r="C409" s="37">
        <v>187</v>
      </c>
      <c r="D409" s="37">
        <v>187</v>
      </c>
      <c r="E409" s="37"/>
      <c r="F409" s="20"/>
      <c r="G409" s="38"/>
      <c r="H409" s="20" t="s">
        <v>298</v>
      </c>
      <c r="I409" s="20" t="s">
        <v>298</v>
      </c>
      <c r="J409" s="20" t="s">
        <v>298</v>
      </c>
      <c r="K409" s="14"/>
      <c r="L409" s="18"/>
    </row>
    <row r="410" spans="1:15" ht="39.75" customHeight="1" x14ac:dyDescent="0.25">
      <c r="A410" s="65" t="s">
        <v>360</v>
      </c>
      <c r="B410" s="26"/>
      <c r="C410" s="37">
        <v>300</v>
      </c>
      <c r="D410" s="37">
        <v>300</v>
      </c>
      <c r="E410" s="37"/>
      <c r="F410" s="20"/>
      <c r="G410" s="38"/>
      <c r="H410" s="20" t="s">
        <v>298</v>
      </c>
      <c r="I410" s="20" t="s">
        <v>298</v>
      </c>
      <c r="J410" s="20" t="s">
        <v>298</v>
      </c>
      <c r="K410" s="14"/>
      <c r="L410" s="18"/>
    </row>
    <row r="411" spans="1:15" ht="15.75" x14ac:dyDescent="0.25">
      <c r="A411" s="28" t="s">
        <v>205</v>
      </c>
      <c r="B411" s="21" t="s">
        <v>208</v>
      </c>
      <c r="C411" s="30">
        <f>C419</f>
        <v>60</v>
      </c>
      <c r="D411" s="30">
        <f t="shared" ref="D411:G411" si="122">D419</f>
        <v>15</v>
      </c>
      <c r="E411" s="30">
        <f t="shared" si="122"/>
        <v>15</v>
      </c>
      <c r="F411" s="30">
        <f t="shared" si="122"/>
        <v>15</v>
      </c>
      <c r="G411" s="30">
        <f t="shared" si="122"/>
        <v>15</v>
      </c>
      <c r="H411" s="28">
        <v>80</v>
      </c>
      <c r="I411" s="28">
        <v>80</v>
      </c>
      <c r="J411" s="28">
        <v>80</v>
      </c>
      <c r="K411" s="14"/>
      <c r="L411" s="18"/>
    </row>
    <row r="412" spans="1:15" ht="15.75" x14ac:dyDescent="0.25">
      <c r="A412" s="28" t="s">
        <v>184</v>
      </c>
      <c r="B412" s="21" t="s">
        <v>185</v>
      </c>
      <c r="C412" s="30">
        <v>2000</v>
      </c>
      <c r="D412" s="30">
        <v>500</v>
      </c>
      <c r="E412" s="30">
        <v>500</v>
      </c>
      <c r="F412" s="28">
        <v>500</v>
      </c>
      <c r="G412" s="33">
        <v>500</v>
      </c>
      <c r="H412" s="28">
        <v>2200</v>
      </c>
      <c r="I412" s="28">
        <v>2200</v>
      </c>
      <c r="J412" s="28">
        <v>2200</v>
      </c>
      <c r="K412" s="14"/>
      <c r="L412" s="18"/>
    </row>
    <row r="413" spans="1:15" ht="15.75" x14ac:dyDescent="0.25">
      <c r="A413" s="28" t="s">
        <v>13</v>
      </c>
      <c r="B413" s="21" t="s">
        <v>131</v>
      </c>
      <c r="C413" s="30">
        <f t="shared" ref="C413:J413" si="123">+C420+C435</f>
        <v>1250</v>
      </c>
      <c r="D413" s="30">
        <f t="shared" si="123"/>
        <v>1100</v>
      </c>
      <c r="E413" s="30">
        <f t="shared" si="123"/>
        <v>100</v>
      </c>
      <c r="F413" s="30">
        <f t="shared" si="123"/>
        <v>50</v>
      </c>
      <c r="G413" s="30">
        <f t="shared" si="123"/>
        <v>0</v>
      </c>
      <c r="H413" s="30">
        <f t="shared" si="123"/>
        <v>13421</v>
      </c>
      <c r="I413" s="30">
        <f t="shared" si="123"/>
        <v>9592</v>
      </c>
      <c r="J413" s="30">
        <f t="shared" si="123"/>
        <v>11677</v>
      </c>
      <c r="K413" s="14"/>
      <c r="L413" s="18"/>
    </row>
    <row r="414" spans="1:15" ht="15.75" x14ac:dyDescent="0.25">
      <c r="A414" s="28" t="s">
        <v>368</v>
      </c>
      <c r="B414" s="21" t="s">
        <v>218</v>
      </c>
      <c r="C414" s="30">
        <v>11442</v>
      </c>
      <c r="D414" s="30">
        <v>3000</v>
      </c>
      <c r="E414" s="30">
        <v>4221</v>
      </c>
      <c r="F414" s="28">
        <v>4221</v>
      </c>
      <c r="G414" s="33">
        <v>0</v>
      </c>
      <c r="H414" s="28">
        <v>1000</v>
      </c>
      <c r="I414" s="28">
        <v>1000</v>
      </c>
      <c r="J414" s="28">
        <v>1000</v>
      </c>
      <c r="K414" s="14"/>
      <c r="L414" s="18"/>
      <c r="M414" s="4"/>
      <c r="N414" s="4"/>
    </row>
    <row r="415" spans="1:15" ht="15.75" x14ac:dyDescent="0.25">
      <c r="A415" s="28" t="s">
        <v>132</v>
      </c>
      <c r="B415" s="21" t="s">
        <v>133</v>
      </c>
      <c r="C415" s="30">
        <f>+C416+C417+C418+C419+C420</f>
        <v>11248</v>
      </c>
      <c r="D415" s="30">
        <f t="shared" ref="D415:G415" si="124">+D416+D417+D418+D419+D420</f>
        <v>2970</v>
      </c>
      <c r="E415" s="30">
        <f t="shared" si="124"/>
        <v>3054</v>
      </c>
      <c r="F415" s="30">
        <f t="shared" si="124"/>
        <v>2674</v>
      </c>
      <c r="G415" s="30">
        <f t="shared" si="124"/>
        <v>2550</v>
      </c>
      <c r="H415" s="30">
        <v>1000</v>
      </c>
      <c r="I415" s="30">
        <v>1000</v>
      </c>
      <c r="J415" s="30">
        <v>1000</v>
      </c>
      <c r="K415" s="14"/>
      <c r="L415" s="18"/>
      <c r="M415" s="10"/>
      <c r="N415" s="11"/>
      <c r="O415" s="12"/>
    </row>
    <row r="416" spans="1:15" ht="15.75" x14ac:dyDescent="0.25">
      <c r="A416" s="20" t="s">
        <v>2</v>
      </c>
      <c r="B416" s="58" t="s">
        <v>129</v>
      </c>
      <c r="C416" s="37">
        <v>4342</v>
      </c>
      <c r="D416" s="37">
        <v>1058</v>
      </c>
      <c r="E416" s="37">
        <v>1168</v>
      </c>
      <c r="F416" s="20">
        <v>1058</v>
      </c>
      <c r="G416" s="38">
        <v>1058</v>
      </c>
      <c r="H416" s="20" t="s">
        <v>298</v>
      </c>
      <c r="I416" s="20" t="s">
        <v>298</v>
      </c>
      <c r="J416" s="20" t="s">
        <v>298</v>
      </c>
      <c r="K416" s="14"/>
      <c r="L416" s="18"/>
    </row>
    <row r="417" spans="1:12" ht="15.75" x14ac:dyDescent="0.25">
      <c r="A417" s="20" t="s">
        <v>57</v>
      </c>
      <c r="B417" s="58" t="s">
        <v>130</v>
      </c>
      <c r="C417" s="37">
        <v>6645</v>
      </c>
      <c r="D417" s="37">
        <v>1846</v>
      </c>
      <c r="E417" s="37">
        <v>1771</v>
      </c>
      <c r="F417" s="20">
        <v>1551</v>
      </c>
      <c r="G417" s="38">
        <v>1477</v>
      </c>
      <c r="H417" s="20" t="s">
        <v>298</v>
      </c>
      <c r="I417" s="20" t="s">
        <v>298</v>
      </c>
      <c r="J417" s="20" t="s">
        <v>298</v>
      </c>
      <c r="K417" s="14"/>
      <c r="L417" s="18"/>
    </row>
    <row r="418" spans="1:12" ht="15.75" x14ac:dyDescent="0.25">
      <c r="A418" s="20" t="s">
        <v>176</v>
      </c>
      <c r="B418" s="58" t="s">
        <v>178</v>
      </c>
      <c r="C418" s="37">
        <v>1</v>
      </c>
      <c r="D418" s="37">
        <v>1</v>
      </c>
      <c r="E418" s="37">
        <v>0</v>
      </c>
      <c r="F418" s="20">
        <v>0</v>
      </c>
      <c r="G418" s="38">
        <v>0</v>
      </c>
      <c r="H418" s="20" t="s">
        <v>298</v>
      </c>
      <c r="I418" s="20" t="s">
        <v>298</v>
      </c>
      <c r="J418" s="20" t="s">
        <v>298</v>
      </c>
      <c r="K418" s="14"/>
      <c r="L418" s="18"/>
    </row>
    <row r="419" spans="1:12" ht="15.75" x14ac:dyDescent="0.25">
      <c r="A419" s="40" t="s">
        <v>205</v>
      </c>
      <c r="B419" s="58" t="s">
        <v>208</v>
      </c>
      <c r="C419" s="37">
        <v>60</v>
      </c>
      <c r="D419" s="37">
        <v>15</v>
      </c>
      <c r="E419" s="37">
        <v>15</v>
      </c>
      <c r="F419" s="20">
        <v>15</v>
      </c>
      <c r="G419" s="63">
        <v>15</v>
      </c>
      <c r="H419" s="20" t="s">
        <v>298</v>
      </c>
      <c r="I419" s="20" t="s">
        <v>298</v>
      </c>
      <c r="J419" s="20" t="s">
        <v>298</v>
      </c>
      <c r="K419" s="14"/>
      <c r="L419" s="18"/>
    </row>
    <row r="420" spans="1:12" ht="15.75" x14ac:dyDescent="0.25">
      <c r="A420" s="20" t="s">
        <v>188</v>
      </c>
      <c r="B420" s="58" t="s">
        <v>131</v>
      </c>
      <c r="C420" s="88">
        <v>200</v>
      </c>
      <c r="D420" s="37">
        <v>50</v>
      </c>
      <c r="E420" s="37">
        <v>100</v>
      </c>
      <c r="F420" s="20">
        <v>50</v>
      </c>
      <c r="G420" s="38">
        <v>0</v>
      </c>
      <c r="H420" s="20">
        <v>600</v>
      </c>
      <c r="I420" s="20">
        <v>600</v>
      </c>
      <c r="J420" s="20">
        <v>900</v>
      </c>
      <c r="K420" s="14"/>
      <c r="L420" s="18"/>
    </row>
    <row r="421" spans="1:12" ht="15.75" x14ac:dyDescent="0.25">
      <c r="A421" s="41" t="s">
        <v>134</v>
      </c>
      <c r="B421" s="21" t="s">
        <v>133</v>
      </c>
      <c r="C421" s="30">
        <f t="shared" ref="C421:J421" si="125">+C422+C435</f>
        <v>1505</v>
      </c>
      <c r="D421" s="30">
        <f t="shared" si="125"/>
        <v>1220</v>
      </c>
      <c r="E421" s="30">
        <f t="shared" si="125"/>
        <v>160</v>
      </c>
      <c r="F421" s="30">
        <f t="shared" si="125"/>
        <v>115</v>
      </c>
      <c r="G421" s="30">
        <f t="shared" si="125"/>
        <v>10</v>
      </c>
      <c r="H421" s="30">
        <f t="shared" si="125"/>
        <v>14321</v>
      </c>
      <c r="I421" s="30">
        <f t="shared" si="125"/>
        <v>10492</v>
      </c>
      <c r="J421" s="30">
        <f t="shared" si="125"/>
        <v>12277</v>
      </c>
      <c r="K421" s="14"/>
      <c r="L421" s="18"/>
    </row>
    <row r="422" spans="1:12" ht="15.75" x14ac:dyDescent="0.25">
      <c r="A422" s="28" t="s">
        <v>34</v>
      </c>
      <c r="B422" s="21" t="s">
        <v>138</v>
      </c>
      <c r="C422" s="30">
        <f>+C423+C424+C425+C426+C427+C428+C429+C430+C431+C432+C433+C434</f>
        <v>455</v>
      </c>
      <c r="D422" s="30">
        <f t="shared" ref="D422:G422" si="126">+D423+D424+D425+D426+D427+D428+D429+D430+D431+D432+D433+D434</f>
        <v>170</v>
      </c>
      <c r="E422" s="30">
        <f t="shared" si="126"/>
        <v>160</v>
      </c>
      <c r="F422" s="30">
        <f t="shared" si="126"/>
        <v>115</v>
      </c>
      <c r="G422" s="30">
        <f t="shared" si="126"/>
        <v>10</v>
      </c>
      <c r="H422" s="28">
        <v>1500</v>
      </c>
      <c r="I422" s="28">
        <v>1500</v>
      </c>
      <c r="J422" s="28">
        <v>1500</v>
      </c>
      <c r="K422" s="14"/>
      <c r="L422" s="18"/>
    </row>
    <row r="423" spans="1:12" ht="15.75" x14ac:dyDescent="0.25">
      <c r="A423" s="20" t="s">
        <v>314</v>
      </c>
      <c r="B423" s="58"/>
      <c r="C423" s="37">
        <v>50</v>
      </c>
      <c r="D423" s="37">
        <v>50</v>
      </c>
      <c r="E423" s="37">
        <v>0</v>
      </c>
      <c r="F423" s="20">
        <v>0</v>
      </c>
      <c r="G423" s="38">
        <v>0</v>
      </c>
      <c r="H423" s="20" t="s">
        <v>298</v>
      </c>
      <c r="I423" s="20" t="s">
        <v>298</v>
      </c>
      <c r="J423" s="20" t="s">
        <v>298</v>
      </c>
      <c r="K423" s="14"/>
      <c r="L423" s="18"/>
    </row>
    <row r="424" spans="1:12" ht="15.75" x14ac:dyDescent="0.25">
      <c r="A424" s="20" t="s">
        <v>204</v>
      </c>
      <c r="B424" s="58"/>
      <c r="C424" s="37">
        <v>50</v>
      </c>
      <c r="D424" s="37">
        <v>25</v>
      </c>
      <c r="E424" s="37">
        <v>25</v>
      </c>
      <c r="F424" s="20">
        <v>0</v>
      </c>
      <c r="G424" s="38">
        <v>0</v>
      </c>
      <c r="H424" s="20" t="s">
        <v>298</v>
      </c>
      <c r="I424" s="20" t="s">
        <v>298</v>
      </c>
      <c r="J424" s="20" t="s">
        <v>298</v>
      </c>
      <c r="K424" s="14"/>
      <c r="L424" s="18"/>
    </row>
    <row r="425" spans="1:12" s="3" customFormat="1" ht="15.75" x14ac:dyDescent="0.25">
      <c r="A425" s="20" t="s">
        <v>251</v>
      </c>
      <c r="B425" s="58"/>
      <c r="C425" s="37">
        <v>50</v>
      </c>
      <c r="D425" s="37">
        <v>20</v>
      </c>
      <c r="E425" s="37">
        <v>10</v>
      </c>
      <c r="F425" s="20">
        <v>20</v>
      </c>
      <c r="G425" s="38">
        <v>0</v>
      </c>
      <c r="H425" s="20" t="s">
        <v>298</v>
      </c>
      <c r="I425" s="20" t="s">
        <v>298</v>
      </c>
      <c r="J425" s="20" t="s">
        <v>298</v>
      </c>
      <c r="K425" s="14"/>
      <c r="L425" s="18"/>
    </row>
    <row r="426" spans="1:12" ht="15.75" x14ac:dyDescent="0.25">
      <c r="A426" s="20" t="s">
        <v>203</v>
      </c>
      <c r="B426" s="58"/>
      <c r="C426" s="37">
        <v>40</v>
      </c>
      <c r="D426" s="37">
        <v>15</v>
      </c>
      <c r="E426" s="37">
        <v>15</v>
      </c>
      <c r="F426" s="20">
        <v>10</v>
      </c>
      <c r="G426" s="38">
        <v>0</v>
      </c>
      <c r="H426" s="20" t="s">
        <v>298</v>
      </c>
      <c r="I426" s="20" t="s">
        <v>298</v>
      </c>
      <c r="J426" s="20" t="s">
        <v>298</v>
      </c>
      <c r="K426" s="14"/>
      <c r="L426" s="18"/>
    </row>
    <row r="427" spans="1:12" ht="15.75" x14ac:dyDescent="0.25">
      <c r="A427" s="20" t="s">
        <v>343</v>
      </c>
      <c r="B427" s="58"/>
      <c r="C427" s="73">
        <v>15</v>
      </c>
      <c r="D427" s="37">
        <v>0</v>
      </c>
      <c r="E427" s="73">
        <v>15</v>
      </c>
      <c r="F427" s="20">
        <v>0</v>
      </c>
      <c r="G427" s="38">
        <v>0</v>
      </c>
      <c r="H427" s="20"/>
      <c r="I427" s="20"/>
      <c r="J427" s="20"/>
      <c r="K427" s="14"/>
      <c r="L427" s="18"/>
    </row>
    <row r="428" spans="1:12" ht="15.75" x14ac:dyDescent="0.25">
      <c r="A428" s="20" t="s">
        <v>202</v>
      </c>
      <c r="B428" s="58"/>
      <c r="C428" s="88">
        <v>30</v>
      </c>
      <c r="D428" s="37">
        <v>10</v>
      </c>
      <c r="E428" s="88">
        <v>10</v>
      </c>
      <c r="F428" s="20">
        <v>10</v>
      </c>
      <c r="G428" s="38">
        <v>0</v>
      </c>
      <c r="H428" s="20" t="s">
        <v>298</v>
      </c>
      <c r="I428" s="20" t="s">
        <v>298</v>
      </c>
      <c r="J428" s="20" t="s">
        <v>298</v>
      </c>
      <c r="K428" s="14"/>
      <c r="L428" s="18"/>
    </row>
    <row r="429" spans="1:12" ht="15.75" x14ac:dyDescent="0.25">
      <c r="A429" s="71" t="s">
        <v>292</v>
      </c>
      <c r="B429" s="96"/>
      <c r="C429" s="97">
        <v>30</v>
      </c>
      <c r="D429" s="70">
        <v>10</v>
      </c>
      <c r="E429" s="98">
        <v>10</v>
      </c>
      <c r="F429" s="71">
        <v>10</v>
      </c>
      <c r="G429" s="99"/>
      <c r="H429" s="71" t="s">
        <v>298</v>
      </c>
      <c r="I429" s="71" t="s">
        <v>298</v>
      </c>
      <c r="J429" s="71" t="s">
        <v>298</v>
      </c>
      <c r="K429" s="14"/>
      <c r="L429" s="18"/>
    </row>
    <row r="430" spans="1:12" ht="31.5" x14ac:dyDescent="0.25">
      <c r="A430" s="25" t="s">
        <v>342</v>
      </c>
      <c r="B430" s="60"/>
      <c r="C430" s="85">
        <v>30</v>
      </c>
      <c r="D430" s="37">
        <v>10</v>
      </c>
      <c r="E430" s="85">
        <v>10</v>
      </c>
      <c r="F430" s="20">
        <v>10</v>
      </c>
      <c r="G430" s="20">
        <v>0</v>
      </c>
      <c r="H430" s="20" t="s">
        <v>298</v>
      </c>
      <c r="I430" s="20" t="s">
        <v>298</v>
      </c>
      <c r="J430" s="20" t="s">
        <v>298</v>
      </c>
      <c r="K430" s="14"/>
      <c r="L430" s="18"/>
    </row>
    <row r="431" spans="1:12" ht="15.75" x14ac:dyDescent="0.25">
      <c r="A431" s="40" t="s">
        <v>291</v>
      </c>
      <c r="B431" s="66"/>
      <c r="C431" s="73">
        <v>50</v>
      </c>
      <c r="D431" s="73">
        <v>0</v>
      </c>
      <c r="E431" s="73">
        <v>25</v>
      </c>
      <c r="F431" s="40">
        <v>25</v>
      </c>
      <c r="G431" s="74">
        <v>0</v>
      </c>
      <c r="H431" s="40" t="s">
        <v>298</v>
      </c>
      <c r="I431" s="40" t="s">
        <v>298</v>
      </c>
      <c r="J431" s="40" t="s">
        <v>298</v>
      </c>
      <c r="K431" s="14"/>
      <c r="L431" s="18"/>
    </row>
    <row r="432" spans="1:12" ht="31.5" x14ac:dyDescent="0.25">
      <c r="A432" s="25" t="s">
        <v>297</v>
      </c>
      <c r="B432" s="60"/>
      <c r="C432" s="37">
        <v>30</v>
      </c>
      <c r="D432" s="37">
        <v>10</v>
      </c>
      <c r="E432" s="37">
        <v>10</v>
      </c>
      <c r="F432" s="20">
        <v>10</v>
      </c>
      <c r="G432" s="38">
        <v>0</v>
      </c>
      <c r="H432" s="20" t="s">
        <v>298</v>
      </c>
      <c r="I432" s="20" t="s">
        <v>298</v>
      </c>
      <c r="J432" s="20" t="s">
        <v>298</v>
      </c>
      <c r="K432" s="14"/>
      <c r="L432" s="18"/>
    </row>
    <row r="433" spans="1:12" ht="31.5" x14ac:dyDescent="0.25">
      <c r="A433" s="25" t="s">
        <v>341</v>
      </c>
      <c r="B433" s="60"/>
      <c r="C433" s="37">
        <v>30</v>
      </c>
      <c r="D433" s="37">
        <v>0</v>
      </c>
      <c r="E433" s="37">
        <v>10</v>
      </c>
      <c r="F433" s="20">
        <v>10</v>
      </c>
      <c r="G433" s="38">
        <v>10</v>
      </c>
      <c r="H433" s="20" t="s">
        <v>298</v>
      </c>
      <c r="I433" s="20" t="s">
        <v>298</v>
      </c>
      <c r="J433" s="20" t="s">
        <v>298</v>
      </c>
      <c r="K433" s="14"/>
      <c r="L433" s="18"/>
    </row>
    <row r="434" spans="1:12" ht="15.75" x14ac:dyDescent="0.25">
      <c r="A434" s="20" t="s">
        <v>211</v>
      </c>
      <c r="B434" s="58"/>
      <c r="C434" s="37">
        <v>50</v>
      </c>
      <c r="D434" s="37">
        <v>20</v>
      </c>
      <c r="E434" s="37">
        <v>20</v>
      </c>
      <c r="F434" s="20">
        <v>10</v>
      </c>
      <c r="G434" s="38">
        <v>0</v>
      </c>
      <c r="H434" s="20" t="s">
        <v>298</v>
      </c>
      <c r="I434" s="20" t="s">
        <v>298</v>
      </c>
      <c r="J434" s="20" t="s">
        <v>298</v>
      </c>
      <c r="K434" s="14"/>
      <c r="L434" s="18"/>
    </row>
    <row r="435" spans="1:12" ht="15.75" x14ac:dyDescent="0.25">
      <c r="A435" s="28" t="s">
        <v>44</v>
      </c>
      <c r="B435" s="21" t="s">
        <v>145</v>
      </c>
      <c r="C435" s="30">
        <f>+C436+C437+C438+C439+C440</f>
        <v>1050</v>
      </c>
      <c r="D435" s="30">
        <f t="shared" ref="D435:G435" si="127">+D436+D437+D438+D439+D440</f>
        <v>1050</v>
      </c>
      <c r="E435" s="30">
        <f t="shared" si="127"/>
        <v>0</v>
      </c>
      <c r="F435" s="30">
        <f t="shared" si="127"/>
        <v>0</v>
      </c>
      <c r="G435" s="30">
        <f t="shared" si="127"/>
        <v>0</v>
      </c>
      <c r="H435" s="28">
        <v>12821</v>
      </c>
      <c r="I435" s="28">
        <v>8992</v>
      </c>
      <c r="J435" s="28">
        <v>10777</v>
      </c>
      <c r="K435" s="14"/>
      <c r="L435" s="18"/>
    </row>
    <row r="436" spans="1:12" ht="31.5" x14ac:dyDescent="0.25">
      <c r="A436" s="25" t="s">
        <v>381</v>
      </c>
      <c r="B436" s="25"/>
      <c r="C436" s="85">
        <v>240</v>
      </c>
      <c r="D436" s="37">
        <v>240</v>
      </c>
      <c r="E436" s="85">
        <v>0</v>
      </c>
      <c r="F436" s="20">
        <v>0</v>
      </c>
      <c r="G436" s="20">
        <v>0</v>
      </c>
      <c r="H436" s="20" t="s">
        <v>298</v>
      </c>
      <c r="I436" s="20" t="s">
        <v>298</v>
      </c>
      <c r="J436" s="20" t="s">
        <v>298</v>
      </c>
      <c r="K436" s="14"/>
      <c r="L436" s="18"/>
    </row>
    <row r="437" spans="1:12" ht="34.5" customHeight="1" x14ac:dyDescent="0.25">
      <c r="A437" s="25" t="s">
        <v>382</v>
      </c>
      <c r="B437" s="25"/>
      <c r="C437" s="85">
        <v>240</v>
      </c>
      <c r="D437" s="37">
        <v>240</v>
      </c>
      <c r="E437" s="85">
        <v>0</v>
      </c>
      <c r="F437" s="20">
        <v>0</v>
      </c>
      <c r="G437" s="20">
        <v>0</v>
      </c>
      <c r="H437" s="20" t="s">
        <v>298</v>
      </c>
      <c r="I437" s="20" t="s">
        <v>298</v>
      </c>
      <c r="J437" s="20" t="s">
        <v>298</v>
      </c>
      <c r="K437" s="14"/>
      <c r="L437" s="18"/>
    </row>
    <row r="438" spans="1:12" ht="15.75" x14ac:dyDescent="0.25">
      <c r="A438" s="100" t="s">
        <v>325</v>
      </c>
      <c r="B438" s="20"/>
      <c r="C438" s="20">
        <v>120</v>
      </c>
      <c r="D438" s="20">
        <v>120</v>
      </c>
      <c r="E438" s="37">
        <v>0</v>
      </c>
      <c r="F438" s="20">
        <v>0</v>
      </c>
      <c r="G438" s="20">
        <v>0</v>
      </c>
      <c r="H438" s="20" t="s">
        <v>298</v>
      </c>
      <c r="I438" s="20" t="s">
        <v>298</v>
      </c>
      <c r="J438" s="20" t="s">
        <v>298</v>
      </c>
      <c r="K438" s="14"/>
      <c r="L438" s="18"/>
    </row>
    <row r="439" spans="1:12" ht="15.75" x14ac:dyDescent="0.25">
      <c r="A439" s="27" t="s">
        <v>383</v>
      </c>
      <c r="B439" s="20"/>
      <c r="C439" s="37">
        <v>350</v>
      </c>
      <c r="D439" s="20">
        <v>350</v>
      </c>
      <c r="E439" s="37">
        <v>0</v>
      </c>
      <c r="F439" s="20">
        <v>0</v>
      </c>
      <c r="G439" s="20">
        <v>0</v>
      </c>
      <c r="H439" s="20" t="s">
        <v>298</v>
      </c>
      <c r="I439" s="20" t="s">
        <v>298</v>
      </c>
      <c r="J439" s="20" t="s">
        <v>298</v>
      </c>
      <c r="K439" s="14"/>
    </row>
    <row r="440" spans="1:12" ht="31.5" x14ac:dyDescent="0.25">
      <c r="A440" s="25" t="s">
        <v>384</v>
      </c>
      <c r="B440" s="25"/>
      <c r="C440" s="37">
        <v>100</v>
      </c>
      <c r="D440" s="20">
        <v>100</v>
      </c>
      <c r="E440" s="37">
        <v>0</v>
      </c>
      <c r="F440" s="20">
        <v>0</v>
      </c>
      <c r="G440" s="20">
        <v>0</v>
      </c>
      <c r="H440" s="20" t="s">
        <v>298</v>
      </c>
      <c r="I440" s="20" t="s">
        <v>298</v>
      </c>
      <c r="J440" s="20" t="s">
        <v>298</v>
      </c>
      <c r="K440" s="14"/>
    </row>
    <row r="441" spans="1:12" ht="15.75" x14ac:dyDescent="0.25">
      <c r="A441" s="101"/>
      <c r="B441" s="101"/>
      <c r="C441" s="101"/>
      <c r="D441" s="101"/>
      <c r="E441" s="102"/>
      <c r="F441" s="101"/>
      <c r="G441" s="101"/>
      <c r="H441" s="101"/>
      <c r="I441" s="101"/>
      <c r="J441" s="101"/>
      <c r="K441" s="14"/>
    </row>
    <row r="442" spans="1:12" ht="15.75" x14ac:dyDescent="0.25">
      <c r="A442" s="101"/>
      <c r="B442" s="101"/>
      <c r="C442" s="101"/>
      <c r="D442" s="101"/>
      <c r="E442" s="102"/>
      <c r="F442" s="101"/>
      <c r="G442" s="101"/>
      <c r="H442" s="101"/>
      <c r="I442" s="101"/>
      <c r="J442" s="101"/>
      <c r="K442" s="14"/>
    </row>
    <row r="443" spans="1:12" ht="15.75" x14ac:dyDescent="0.25">
      <c r="A443" s="101"/>
      <c r="B443" s="101"/>
      <c r="C443" s="101"/>
      <c r="D443" s="101"/>
      <c r="E443" s="102"/>
      <c r="F443" s="101"/>
      <c r="G443" s="101"/>
      <c r="H443" s="101"/>
      <c r="I443" s="101"/>
      <c r="J443" s="101"/>
      <c r="K443" s="14"/>
    </row>
    <row r="444" spans="1:12" ht="15.75" x14ac:dyDescent="0.25">
      <c r="A444" s="101"/>
      <c r="B444" s="101"/>
      <c r="C444" s="101"/>
      <c r="D444" s="101"/>
      <c r="E444" s="102"/>
      <c r="F444" s="101"/>
      <c r="G444" s="101"/>
      <c r="H444" s="101"/>
      <c r="I444" s="101"/>
      <c r="J444" s="101"/>
      <c r="K444" s="14"/>
    </row>
    <row r="445" spans="1:12" ht="15.75" x14ac:dyDescent="0.25">
      <c r="A445" s="7"/>
      <c r="B445" s="7"/>
      <c r="C445" s="7"/>
      <c r="D445" s="7"/>
      <c r="E445" s="19"/>
      <c r="F445" s="7"/>
      <c r="G445" s="7"/>
      <c r="H445" s="7"/>
      <c r="I445" s="7"/>
      <c r="J445" s="7"/>
      <c r="K445" s="14"/>
    </row>
    <row r="446" spans="1:12" ht="15.75" x14ac:dyDescent="0.25">
      <c r="A446" s="7"/>
      <c r="B446" s="7"/>
      <c r="C446" s="7"/>
      <c r="D446" s="7"/>
      <c r="E446" s="19"/>
      <c r="F446" s="7"/>
      <c r="G446" s="7"/>
      <c r="H446" s="7"/>
      <c r="I446" s="7"/>
      <c r="J446" s="7"/>
      <c r="K446" s="14"/>
    </row>
    <row r="447" spans="1:12" ht="15.75" x14ac:dyDescent="0.25">
      <c r="A447" s="7"/>
      <c r="B447" s="7"/>
      <c r="C447" s="7"/>
      <c r="D447" s="7"/>
      <c r="E447" s="19"/>
      <c r="F447" s="7"/>
      <c r="G447" s="7"/>
      <c r="H447" s="7"/>
      <c r="I447" s="7"/>
      <c r="J447" s="7"/>
      <c r="K447" s="14"/>
    </row>
    <row r="448" spans="1:12" ht="15.75" x14ac:dyDescent="0.25">
      <c r="A448" s="7"/>
      <c r="B448" s="7"/>
      <c r="C448" s="7"/>
      <c r="D448" s="7"/>
      <c r="E448" s="19"/>
      <c r="F448" s="7"/>
      <c r="G448" s="7"/>
      <c r="H448" s="7"/>
      <c r="I448" s="7"/>
      <c r="J448" s="7"/>
      <c r="K448" s="14"/>
    </row>
    <row r="449" spans="1:11" ht="15.75" x14ac:dyDescent="0.25">
      <c r="A449" s="7"/>
      <c r="B449" s="7"/>
      <c r="C449" s="7"/>
      <c r="D449" s="7"/>
      <c r="E449" s="19"/>
      <c r="F449" s="7"/>
      <c r="G449" s="7"/>
      <c r="H449" s="7"/>
      <c r="I449" s="7"/>
      <c r="J449" s="7"/>
      <c r="K449" s="14"/>
    </row>
    <row r="450" spans="1:11" ht="15.75" x14ac:dyDescent="0.25">
      <c r="A450" s="7"/>
      <c r="B450" s="7"/>
      <c r="C450" s="7"/>
      <c r="D450" s="7"/>
      <c r="E450" s="19"/>
      <c r="F450" s="7"/>
      <c r="G450" s="7"/>
      <c r="H450" s="7"/>
      <c r="I450" s="7"/>
      <c r="J450" s="7"/>
      <c r="K450" s="14"/>
    </row>
    <row r="451" spans="1:11" ht="15.75" x14ac:dyDescent="0.25">
      <c r="A451" s="7"/>
      <c r="B451" s="7"/>
      <c r="C451" s="7"/>
      <c r="D451" s="7"/>
      <c r="E451" s="19"/>
      <c r="F451" s="7"/>
      <c r="G451" s="7"/>
      <c r="H451" s="7"/>
      <c r="I451" s="7"/>
      <c r="J451" s="7"/>
      <c r="K451" s="14"/>
    </row>
    <row r="452" spans="1:11" ht="15.75" x14ac:dyDescent="0.25">
      <c r="A452" s="7"/>
      <c r="B452" s="7"/>
      <c r="C452" s="7"/>
      <c r="D452" s="7"/>
      <c r="E452" s="19"/>
      <c r="F452" s="7"/>
      <c r="G452" s="7"/>
      <c r="H452" s="7"/>
      <c r="I452" s="7"/>
      <c r="J452" s="7"/>
      <c r="K452" s="14"/>
    </row>
    <row r="453" spans="1:11" ht="15.75" x14ac:dyDescent="0.25">
      <c r="A453" s="7"/>
      <c r="B453" s="7"/>
      <c r="C453" s="7"/>
      <c r="D453" s="7"/>
      <c r="E453" s="19"/>
      <c r="F453" s="7"/>
      <c r="G453" s="7"/>
      <c r="H453" s="7"/>
      <c r="I453" s="7"/>
      <c r="J453" s="7"/>
      <c r="K453" s="14"/>
    </row>
    <row r="454" spans="1:11" ht="15.75" x14ac:dyDescent="0.25">
      <c r="A454" s="7"/>
      <c r="B454" s="7"/>
      <c r="C454" s="7"/>
      <c r="D454" s="7"/>
      <c r="E454" s="19"/>
      <c r="F454" s="7"/>
      <c r="G454" s="7"/>
      <c r="H454" s="7"/>
      <c r="I454" s="7"/>
      <c r="J454" s="7"/>
      <c r="K454" s="14"/>
    </row>
    <row r="455" spans="1:11" ht="15.75" x14ac:dyDescent="0.25">
      <c r="A455" s="7"/>
      <c r="B455" s="7"/>
      <c r="C455" s="7"/>
      <c r="D455" s="7"/>
      <c r="E455" s="19"/>
      <c r="F455" s="7"/>
      <c r="G455" s="7"/>
      <c r="H455" s="7"/>
      <c r="I455" s="7"/>
      <c r="J455" s="7"/>
      <c r="K455" s="14"/>
    </row>
    <row r="456" spans="1:11" ht="15.75" x14ac:dyDescent="0.25">
      <c r="A456" s="7"/>
      <c r="B456" s="7"/>
      <c r="C456" s="7"/>
      <c r="D456" s="7"/>
      <c r="E456" s="19"/>
      <c r="F456" s="7"/>
      <c r="G456" s="7"/>
      <c r="H456" s="7"/>
      <c r="I456" s="7"/>
      <c r="J456" s="7"/>
      <c r="K456" s="14"/>
    </row>
    <row r="457" spans="1:11" ht="15.75" x14ac:dyDescent="0.25">
      <c r="A457" s="7"/>
      <c r="B457" s="7"/>
      <c r="C457" s="7"/>
      <c r="D457" s="7"/>
      <c r="E457" s="19"/>
      <c r="F457" s="7"/>
      <c r="G457" s="7"/>
      <c r="H457" s="7"/>
      <c r="I457" s="7"/>
      <c r="J457" s="7"/>
      <c r="K457" s="14"/>
    </row>
    <row r="458" spans="1:11" ht="15.75" x14ac:dyDescent="0.25">
      <c r="A458" s="7"/>
      <c r="B458" s="7"/>
      <c r="C458" s="7"/>
      <c r="D458" s="7"/>
      <c r="E458" s="19"/>
      <c r="F458" s="7"/>
      <c r="G458" s="7"/>
      <c r="H458" s="7"/>
      <c r="I458" s="7"/>
      <c r="J458" s="7"/>
      <c r="K458" s="14"/>
    </row>
    <row r="459" spans="1:11" ht="15.75" x14ac:dyDescent="0.25">
      <c r="A459" s="7"/>
      <c r="B459" s="7"/>
      <c r="C459" s="7"/>
      <c r="D459" s="7"/>
      <c r="E459" s="19"/>
      <c r="F459" s="7"/>
      <c r="G459" s="7"/>
      <c r="H459" s="7"/>
      <c r="I459" s="7"/>
      <c r="J459" s="7"/>
      <c r="K459" s="14"/>
    </row>
    <row r="460" spans="1:11" ht="15.75" x14ac:dyDescent="0.25">
      <c r="A460" s="7"/>
      <c r="B460" s="7"/>
      <c r="C460" s="7"/>
      <c r="D460" s="7"/>
      <c r="E460" s="19"/>
      <c r="F460" s="7"/>
      <c r="G460" s="7"/>
      <c r="H460" s="7"/>
      <c r="I460" s="7"/>
      <c r="J460" s="7"/>
      <c r="K460" s="14"/>
    </row>
    <row r="461" spans="1:11" ht="15.75" x14ac:dyDescent="0.25">
      <c r="A461" s="7"/>
      <c r="B461" s="7"/>
      <c r="C461" s="7"/>
      <c r="D461" s="7"/>
      <c r="E461" s="19"/>
      <c r="F461" s="7"/>
      <c r="G461" s="7"/>
      <c r="H461" s="7"/>
      <c r="I461" s="7"/>
      <c r="J461" s="7"/>
      <c r="K461" s="14"/>
    </row>
    <row r="462" spans="1:11" ht="15.75" x14ac:dyDescent="0.25">
      <c r="A462" s="7"/>
      <c r="B462" s="7"/>
      <c r="C462" s="7"/>
      <c r="D462" s="7"/>
      <c r="E462" s="19"/>
      <c r="F462" s="7"/>
      <c r="G462" s="7"/>
      <c r="H462" s="7"/>
      <c r="I462" s="7"/>
      <c r="J462" s="7"/>
      <c r="K462" s="14"/>
    </row>
    <row r="463" spans="1:11" ht="15.75" x14ac:dyDescent="0.25">
      <c r="A463" s="7"/>
      <c r="B463" s="7"/>
      <c r="C463" s="7"/>
      <c r="D463" s="7"/>
      <c r="E463" s="19"/>
      <c r="F463" s="7"/>
      <c r="G463" s="7"/>
      <c r="H463" s="7"/>
      <c r="I463" s="7"/>
      <c r="J463" s="7"/>
      <c r="K463" s="14"/>
    </row>
    <row r="464" spans="1:11" ht="15.75" x14ac:dyDescent="0.25">
      <c r="A464" s="7"/>
      <c r="B464" s="7"/>
      <c r="C464" s="7"/>
      <c r="D464" s="7"/>
      <c r="E464" s="19"/>
      <c r="F464" s="7"/>
      <c r="G464" s="7"/>
      <c r="H464" s="7"/>
      <c r="I464" s="7"/>
      <c r="J464" s="7"/>
      <c r="K464" s="14"/>
    </row>
    <row r="465" spans="1:11" ht="15.75" x14ac:dyDescent="0.25">
      <c r="A465" s="7"/>
      <c r="B465" s="7"/>
      <c r="C465" s="7"/>
      <c r="D465" s="7"/>
      <c r="E465" s="19"/>
      <c r="F465" s="7"/>
      <c r="G465" s="7"/>
      <c r="H465" s="7"/>
      <c r="I465" s="7"/>
      <c r="J465" s="7"/>
      <c r="K465" s="14"/>
    </row>
    <row r="466" spans="1:11" ht="15.75" x14ac:dyDescent="0.25">
      <c r="A466" s="7"/>
      <c r="B466" s="7"/>
      <c r="C466" s="7"/>
      <c r="D466" s="7"/>
      <c r="E466" s="19"/>
      <c r="F466" s="7"/>
      <c r="G466" s="7"/>
      <c r="H466" s="7"/>
      <c r="I466" s="7"/>
      <c r="J466" s="7"/>
      <c r="K466" s="14"/>
    </row>
    <row r="467" spans="1:11" ht="15.75" x14ac:dyDescent="0.25">
      <c r="A467" s="7"/>
      <c r="B467" s="7"/>
      <c r="C467" s="7"/>
      <c r="D467" s="7"/>
      <c r="E467" s="19"/>
      <c r="F467" s="7"/>
      <c r="G467" s="7"/>
      <c r="H467" s="7"/>
      <c r="I467" s="7"/>
      <c r="J467" s="7"/>
      <c r="K467" s="14"/>
    </row>
    <row r="468" spans="1:11" ht="15.75" x14ac:dyDescent="0.25">
      <c r="A468" s="7"/>
      <c r="B468" s="7"/>
      <c r="C468" s="7"/>
      <c r="D468" s="7"/>
      <c r="E468" s="19"/>
      <c r="F468" s="7"/>
      <c r="G468" s="7"/>
      <c r="H468" s="7"/>
      <c r="I468" s="7"/>
      <c r="J468" s="7"/>
      <c r="K468" s="14"/>
    </row>
    <row r="469" spans="1:11" ht="15.75" x14ac:dyDescent="0.25">
      <c r="A469" s="7"/>
      <c r="B469" s="7"/>
      <c r="C469" s="7"/>
      <c r="D469" s="7"/>
      <c r="E469" s="19"/>
      <c r="F469" s="7"/>
      <c r="G469" s="7"/>
      <c r="H469" s="7"/>
      <c r="I469" s="7"/>
      <c r="J469" s="7"/>
      <c r="K469" s="14"/>
    </row>
    <row r="470" spans="1:11" ht="15.75" x14ac:dyDescent="0.25">
      <c r="A470" s="7"/>
      <c r="B470" s="7"/>
      <c r="C470" s="7"/>
      <c r="D470" s="7"/>
      <c r="E470" s="19"/>
      <c r="F470" s="7"/>
      <c r="G470" s="7"/>
      <c r="H470" s="7"/>
      <c r="I470" s="7"/>
      <c r="J470" s="7"/>
      <c r="K470" s="14"/>
    </row>
    <row r="471" spans="1:11" ht="15.75" x14ac:dyDescent="0.25">
      <c r="A471" s="7"/>
      <c r="B471" s="7"/>
      <c r="C471" s="7"/>
      <c r="D471" s="7"/>
      <c r="E471" s="19"/>
      <c r="F471" s="7"/>
      <c r="G471" s="7"/>
      <c r="H471" s="7"/>
      <c r="I471" s="7"/>
      <c r="J471" s="7"/>
      <c r="K471" s="14"/>
    </row>
    <row r="472" spans="1:11" ht="15.75" x14ac:dyDescent="0.25">
      <c r="A472" s="7"/>
      <c r="B472" s="7"/>
      <c r="C472" s="7"/>
      <c r="D472" s="7"/>
      <c r="E472" s="19"/>
      <c r="F472" s="7"/>
      <c r="G472" s="7"/>
      <c r="H472" s="7"/>
      <c r="I472" s="7"/>
      <c r="J472" s="7"/>
      <c r="K472" s="14"/>
    </row>
    <row r="473" spans="1:11" ht="15.75" x14ac:dyDescent="0.25">
      <c r="A473" s="7"/>
      <c r="B473" s="7"/>
      <c r="C473" s="7"/>
      <c r="D473" s="7"/>
      <c r="E473" s="19"/>
      <c r="F473" s="7"/>
      <c r="G473" s="7"/>
      <c r="H473" s="7"/>
      <c r="I473" s="7"/>
      <c r="J473" s="7"/>
      <c r="K473" s="14"/>
    </row>
    <row r="474" spans="1:11" ht="15.75" x14ac:dyDescent="0.25">
      <c r="A474" s="7"/>
      <c r="B474" s="7"/>
      <c r="C474" s="7"/>
      <c r="D474" s="7"/>
      <c r="E474" s="19"/>
      <c r="F474" s="7"/>
      <c r="G474" s="7"/>
      <c r="H474" s="7"/>
      <c r="I474" s="7"/>
      <c r="J474" s="7"/>
      <c r="K474" s="14"/>
    </row>
    <row r="475" spans="1:11" ht="15.75" x14ac:dyDescent="0.25">
      <c r="A475" s="7"/>
      <c r="B475" s="7"/>
      <c r="C475" s="7"/>
      <c r="D475" s="7"/>
      <c r="E475" s="19"/>
      <c r="F475" s="7"/>
      <c r="G475" s="7"/>
      <c r="H475" s="7"/>
      <c r="I475" s="7"/>
      <c r="J475" s="7"/>
      <c r="K475" s="14"/>
    </row>
    <row r="476" spans="1:11" ht="15.75" x14ac:dyDescent="0.25">
      <c r="A476" s="7"/>
      <c r="B476" s="7"/>
      <c r="C476" s="7"/>
      <c r="D476" s="7"/>
      <c r="E476" s="19"/>
      <c r="F476" s="7"/>
      <c r="G476" s="7"/>
      <c r="H476" s="7"/>
      <c r="I476" s="7"/>
      <c r="J476" s="7"/>
      <c r="K476" s="14"/>
    </row>
    <row r="477" spans="1:11" ht="15.75" x14ac:dyDescent="0.25">
      <c r="A477" s="7"/>
      <c r="B477" s="7"/>
      <c r="C477" s="7"/>
      <c r="D477" s="7"/>
      <c r="E477" s="19"/>
      <c r="F477" s="7"/>
      <c r="G477" s="7"/>
      <c r="H477" s="7"/>
      <c r="I477" s="7"/>
      <c r="J477" s="7"/>
      <c r="K477" s="14"/>
    </row>
    <row r="478" spans="1:11" ht="15.75" x14ac:dyDescent="0.25">
      <c r="A478" s="7"/>
      <c r="B478" s="7"/>
      <c r="C478" s="7"/>
      <c r="D478" s="7"/>
      <c r="E478" s="19"/>
      <c r="F478" s="7"/>
      <c r="G478" s="7"/>
      <c r="H478" s="7"/>
      <c r="I478" s="7"/>
      <c r="J478" s="7"/>
      <c r="K478" s="14"/>
    </row>
    <row r="479" spans="1:11" ht="15.75" x14ac:dyDescent="0.25">
      <c r="A479" s="7"/>
      <c r="B479" s="7"/>
      <c r="C479" s="7"/>
      <c r="D479" s="7"/>
      <c r="E479" s="19"/>
      <c r="F479" s="7"/>
      <c r="G479" s="7"/>
      <c r="H479" s="7"/>
      <c r="I479" s="7"/>
      <c r="J479" s="7"/>
      <c r="K479" s="14"/>
    </row>
    <row r="480" spans="1:11" ht="15.75" x14ac:dyDescent="0.25">
      <c r="A480" s="7"/>
      <c r="B480" s="7"/>
      <c r="C480" s="7"/>
      <c r="D480" s="7"/>
      <c r="E480" s="19"/>
      <c r="F480" s="7"/>
      <c r="G480" s="7"/>
      <c r="H480" s="7"/>
      <c r="I480" s="7"/>
      <c r="J480" s="7"/>
      <c r="K480" s="14"/>
    </row>
    <row r="481" spans="1:11" ht="15.75" x14ac:dyDescent="0.25">
      <c r="A481" s="7"/>
      <c r="B481" s="7"/>
      <c r="C481" s="7"/>
      <c r="D481" s="7"/>
      <c r="E481" s="19"/>
      <c r="F481" s="7"/>
      <c r="G481" s="7"/>
      <c r="H481" s="7"/>
      <c r="I481" s="7"/>
      <c r="J481" s="7"/>
      <c r="K481" s="14"/>
    </row>
    <row r="482" spans="1:11" ht="15.75" x14ac:dyDescent="0.25">
      <c r="A482" s="7"/>
      <c r="B482" s="7"/>
      <c r="C482" s="7"/>
      <c r="D482" s="7"/>
      <c r="E482" s="19"/>
      <c r="F482" s="7"/>
      <c r="G482" s="7"/>
      <c r="H482" s="7"/>
      <c r="I482" s="7"/>
      <c r="J482" s="7"/>
      <c r="K482" s="14"/>
    </row>
    <row r="483" spans="1:11" ht="15.75" x14ac:dyDescent="0.25">
      <c r="A483" s="7"/>
      <c r="B483" s="7"/>
      <c r="C483" s="7"/>
      <c r="D483" s="7"/>
      <c r="E483" s="19"/>
      <c r="F483" s="7"/>
      <c r="G483" s="7"/>
      <c r="H483" s="7"/>
      <c r="I483" s="7"/>
      <c r="J483" s="7"/>
      <c r="K483" s="14"/>
    </row>
    <row r="484" spans="1:11" ht="15.75" x14ac:dyDescent="0.25">
      <c r="A484" s="7"/>
      <c r="B484" s="7"/>
      <c r="C484" s="7"/>
      <c r="D484" s="7"/>
      <c r="E484" s="19"/>
      <c r="F484" s="7"/>
      <c r="G484" s="7"/>
      <c r="H484" s="7"/>
      <c r="I484" s="7"/>
      <c r="J484" s="7"/>
      <c r="K484" s="4"/>
    </row>
    <row r="485" spans="1:11" ht="15.75" x14ac:dyDescent="0.25">
      <c r="A485" s="7"/>
      <c r="B485" s="7"/>
      <c r="C485" s="7"/>
      <c r="D485" s="7"/>
      <c r="E485" s="19"/>
      <c r="F485" s="7"/>
      <c r="G485" s="7"/>
      <c r="H485" s="7"/>
      <c r="I485" s="7"/>
      <c r="J485" s="7"/>
      <c r="K485" s="4"/>
    </row>
    <row r="486" spans="1:11" ht="15.75" x14ac:dyDescent="0.25">
      <c r="A486" s="7"/>
      <c r="B486" s="7"/>
      <c r="C486" s="7"/>
      <c r="D486" s="7"/>
      <c r="E486" s="19"/>
      <c r="F486" s="7"/>
      <c r="G486" s="7"/>
      <c r="H486" s="7"/>
      <c r="I486" s="7"/>
      <c r="J486" s="7"/>
      <c r="K486" s="4"/>
    </row>
    <row r="487" spans="1:11" ht="15.75" x14ac:dyDescent="0.25">
      <c r="A487" s="7"/>
      <c r="B487" s="7"/>
      <c r="C487" s="7"/>
      <c r="D487" s="7"/>
      <c r="E487" s="19"/>
      <c r="F487" s="7"/>
      <c r="G487" s="7"/>
      <c r="H487" s="7"/>
      <c r="I487" s="7"/>
      <c r="J487" s="7"/>
      <c r="K487" s="4"/>
    </row>
    <row r="488" spans="1:11" ht="15.75" x14ac:dyDescent="0.25">
      <c r="A488" s="7"/>
      <c r="B488" s="7"/>
      <c r="C488" s="7"/>
      <c r="D488" s="7"/>
      <c r="E488" s="19"/>
      <c r="F488" s="7"/>
      <c r="G488" s="7"/>
      <c r="H488" s="7"/>
      <c r="I488" s="7"/>
      <c r="J488" s="7"/>
      <c r="K488" s="4"/>
    </row>
    <row r="489" spans="1:11" ht="15.75" x14ac:dyDescent="0.25">
      <c r="A489" s="7"/>
      <c r="B489" s="7"/>
      <c r="C489" s="7"/>
      <c r="D489" s="7"/>
      <c r="E489" s="19"/>
      <c r="F489" s="7"/>
      <c r="G489" s="7"/>
      <c r="H489" s="7"/>
      <c r="I489" s="7"/>
      <c r="J489" s="7"/>
      <c r="K489" s="4"/>
    </row>
    <row r="490" spans="1:11" ht="15.75" x14ac:dyDescent="0.25">
      <c r="A490" s="7"/>
      <c r="B490" s="7"/>
      <c r="C490" s="7"/>
      <c r="D490" s="7"/>
      <c r="E490" s="19"/>
      <c r="F490" s="7"/>
      <c r="G490" s="7"/>
      <c r="H490" s="7"/>
      <c r="I490" s="7"/>
      <c r="J490" s="7"/>
      <c r="K490" s="4"/>
    </row>
    <row r="491" spans="1:11" ht="15.75" x14ac:dyDescent="0.25">
      <c r="A491" s="7"/>
      <c r="B491" s="7"/>
      <c r="C491" s="7"/>
      <c r="D491" s="7"/>
      <c r="E491" s="19"/>
      <c r="F491" s="7"/>
      <c r="G491" s="7"/>
      <c r="H491" s="7"/>
      <c r="I491" s="7"/>
      <c r="J491" s="7"/>
      <c r="K491" s="4"/>
    </row>
    <row r="492" spans="1:11" ht="15.75" x14ac:dyDescent="0.25">
      <c r="A492" s="7"/>
      <c r="B492" s="7"/>
      <c r="C492" s="7"/>
      <c r="D492" s="7"/>
      <c r="E492" s="19"/>
      <c r="F492" s="7"/>
      <c r="G492" s="7"/>
      <c r="H492" s="7"/>
      <c r="I492" s="7"/>
      <c r="J492" s="7"/>
      <c r="K492" s="4"/>
    </row>
    <row r="493" spans="1:11" ht="15.75" x14ac:dyDescent="0.25">
      <c r="A493" s="7"/>
      <c r="B493" s="7"/>
      <c r="C493" s="7"/>
      <c r="D493" s="7"/>
      <c r="E493" s="19"/>
      <c r="F493" s="7"/>
      <c r="G493" s="7"/>
      <c r="H493" s="7"/>
      <c r="I493" s="7"/>
      <c r="J493" s="7"/>
      <c r="K493" s="4"/>
    </row>
    <row r="494" spans="1:11" ht="15.75" x14ac:dyDescent="0.25">
      <c r="A494" s="7"/>
      <c r="B494" s="7"/>
      <c r="C494" s="7"/>
      <c r="D494" s="7"/>
      <c r="E494" s="19"/>
      <c r="F494" s="7"/>
      <c r="G494" s="7"/>
      <c r="H494" s="7"/>
      <c r="I494" s="7"/>
      <c r="J494" s="7"/>
      <c r="K494" s="4"/>
    </row>
    <row r="495" spans="1:11" ht="15.75" x14ac:dyDescent="0.25">
      <c r="A495" s="7"/>
      <c r="B495" s="7"/>
      <c r="C495" s="7"/>
      <c r="D495" s="7"/>
      <c r="E495" s="19"/>
      <c r="F495" s="7"/>
      <c r="G495" s="7"/>
      <c r="H495" s="7"/>
      <c r="I495" s="7"/>
      <c r="J495" s="7"/>
      <c r="K495" s="4"/>
    </row>
    <row r="496" spans="1:11" ht="15.75" x14ac:dyDescent="0.25">
      <c r="A496" s="7"/>
      <c r="B496" s="7"/>
      <c r="C496" s="7"/>
      <c r="D496" s="7"/>
      <c r="E496" s="19"/>
      <c r="F496" s="7"/>
      <c r="G496" s="7"/>
      <c r="H496" s="7"/>
      <c r="I496" s="7"/>
      <c r="J496" s="7"/>
      <c r="K496" s="4"/>
    </row>
    <row r="497" spans="1:11" ht="15.75" x14ac:dyDescent="0.25">
      <c r="A497" s="7"/>
      <c r="B497" s="7"/>
      <c r="C497" s="7"/>
      <c r="D497" s="7"/>
      <c r="E497" s="19"/>
      <c r="F497" s="7"/>
      <c r="G497" s="7"/>
      <c r="H497" s="7"/>
      <c r="I497" s="7"/>
      <c r="J497" s="7"/>
      <c r="K497" s="4"/>
    </row>
    <row r="498" spans="1:11" ht="15.75" x14ac:dyDescent="0.25">
      <c r="A498" s="7"/>
      <c r="B498" s="7"/>
      <c r="C498" s="7"/>
      <c r="D498" s="7"/>
      <c r="E498" s="19"/>
      <c r="F498" s="7"/>
      <c r="G498" s="7"/>
      <c r="H498" s="7"/>
      <c r="I498" s="7"/>
      <c r="J498" s="7"/>
      <c r="K498" s="4"/>
    </row>
    <row r="499" spans="1:11" ht="15.75" x14ac:dyDescent="0.25">
      <c r="A499" s="7"/>
      <c r="B499" s="7"/>
      <c r="C499" s="7"/>
      <c r="D499" s="7"/>
      <c r="E499" s="19"/>
      <c r="F499" s="7"/>
      <c r="G499" s="7"/>
      <c r="H499" s="7"/>
      <c r="I499" s="7"/>
      <c r="J499" s="7"/>
      <c r="K499" s="4"/>
    </row>
    <row r="500" spans="1:11" ht="15.75" x14ac:dyDescent="0.25">
      <c r="A500" s="7"/>
      <c r="B500" s="7"/>
      <c r="C500" s="7"/>
      <c r="D500" s="7"/>
      <c r="E500" s="19"/>
      <c r="F500" s="7"/>
      <c r="G500" s="7"/>
      <c r="H500" s="7"/>
      <c r="I500" s="7"/>
      <c r="J500" s="7"/>
      <c r="K500" s="4"/>
    </row>
    <row r="501" spans="1:11" ht="15.75" x14ac:dyDescent="0.25">
      <c r="A501" s="7"/>
      <c r="B501" s="7"/>
      <c r="C501" s="7"/>
      <c r="D501" s="7"/>
      <c r="E501" s="19"/>
      <c r="F501" s="7"/>
      <c r="G501" s="7"/>
      <c r="H501" s="7"/>
      <c r="I501" s="7"/>
      <c r="J501" s="7"/>
      <c r="K501" s="4"/>
    </row>
    <row r="502" spans="1:11" ht="15.75" x14ac:dyDescent="0.25">
      <c r="A502" s="7"/>
      <c r="B502" s="7"/>
      <c r="C502" s="7"/>
      <c r="D502" s="7"/>
      <c r="E502" s="19"/>
      <c r="F502" s="7"/>
      <c r="G502" s="7"/>
      <c r="H502" s="7"/>
      <c r="I502" s="7"/>
      <c r="J502" s="7"/>
      <c r="K502" s="4"/>
    </row>
    <row r="503" spans="1:11" ht="15.75" x14ac:dyDescent="0.25">
      <c r="A503" s="7"/>
      <c r="B503" s="7"/>
      <c r="C503" s="7"/>
      <c r="D503" s="7"/>
      <c r="E503" s="19"/>
      <c r="F503" s="7"/>
      <c r="G503" s="7"/>
      <c r="H503" s="7"/>
      <c r="I503" s="7"/>
      <c r="J503" s="7"/>
      <c r="K503" s="4"/>
    </row>
    <row r="504" spans="1:11" ht="15.75" x14ac:dyDescent="0.25">
      <c r="A504" s="7"/>
      <c r="B504" s="7"/>
      <c r="C504" s="7"/>
      <c r="D504" s="7"/>
      <c r="E504" s="19"/>
      <c r="F504" s="7"/>
      <c r="G504" s="7"/>
      <c r="H504" s="7"/>
      <c r="I504" s="7"/>
      <c r="J504" s="7"/>
      <c r="K504" s="4"/>
    </row>
    <row r="505" spans="1:11" ht="15.75" x14ac:dyDescent="0.25">
      <c r="A505" s="7"/>
      <c r="B505" s="7"/>
      <c r="C505" s="7"/>
      <c r="D505" s="7"/>
      <c r="E505" s="19"/>
      <c r="F505" s="7"/>
      <c r="G505" s="7"/>
      <c r="H505" s="7"/>
      <c r="I505" s="7"/>
      <c r="J505" s="7"/>
      <c r="K505" s="4"/>
    </row>
    <row r="506" spans="1:11" ht="15.75" x14ac:dyDescent="0.25">
      <c r="A506" s="7"/>
      <c r="B506" s="7"/>
      <c r="C506" s="7"/>
      <c r="D506" s="7"/>
      <c r="E506" s="19"/>
      <c r="F506" s="7"/>
      <c r="G506" s="7"/>
      <c r="H506" s="7"/>
      <c r="I506" s="7"/>
      <c r="J506" s="7"/>
      <c r="K506" s="4"/>
    </row>
    <row r="507" spans="1:11" ht="15.75" x14ac:dyDescent="0.25">
      <c r="A507" s="7"/>
      <c r="B507" s="7"/>
      <c r="C507" s="7"/>
      <c r="D507" s="7"/>
      <c r="E507" s="19"/>
      <c r="F507" s="7"/>
      <c r="G507" s="7"/>
      <c r="H507" s="7"/>
      <c r="I507" s="7"/>
      <c r="J507" s="7"/>
      <c r="K507" s="4"/>
    </row>
    <row r="508" spans="1:11" ht="15.75" x14ac:dyDescent="0.25">
      <c r="A508" s="7"/>
      <c r="B508" s="7"/>
      <c r="C508" s="7"/>
      <c r="D508" s="7"/>
      <c r="E508" s="19"/>
      <c r="F508" s="7"/>
      <c r="G508" s="7"/>
      <c r="H508" s="7"/>
      <c r="I508" s="7"/>
      <c r="J508" s="7"/>
      <c r="K508" s="4"/>
    </row>
    <row r="509" spans="1:11" ht="15.75" x14ac:dyDescent="0.25">
      <c r="A509" s="7"/>
      <c r="B509" s="7"/>
      <c r="C509" s="7"/>
      <c r="D509" s="7"/>
      <c r="E509" s="19"/>
      <c r="F509" s="7"/>
      <c r="G509" s="7"/>
      <c r="H509" s="7"/>
      <c r="I509" s="7"/>
      <c r="J509" s="7"/>
      <c r="K509" s="4"/>
    </row>
    <row r="510" spans="1:11" ht="15.75" x14ac:dyDescent="0.25">
      <c r="A510" s="7"/>
      <c r="B510" s="7"/>
      <c r="C510" s="7"/>
      <c r="D510" s="7"/>
      <c r="E510" s="19"/>
      <c r="F510" s="7"/>
      <c r="G510" s="7"/>
      <c r="H510" s="7"/>
      <c r="I510" s="7"/>
      <c r="J510" s="7"/>
      <c r="K510" s="4"/>
    </row>
    <row r="511" spans="1:11" ht="15.75" x14ac:dyDescent="0.25">
      <c r="A511" s="7"/>
      <c r="B511" s="7"/>
      <c r="C511" s="7"/>
      <c r="D511" s="7"/>
      <c r="E511" s="19"/>
      <c r="F511" s="7"/>
      <c r="G511" s="7"/>
      <c r="H511" s="7"/>
      <c r="I511" s="7"/>
      <c r="J511" s="7"/>
      <c r="K511" s="4"/>
    </row>
    <row r="512" spans="1:11" ht="15.75" x14ac:dyDescent="0.25">
      <c r="A512" s="7"/>
      <c r="B512" s="7"/>
      <c r="C512" s="7"/>
      <c r="D512" s="7"/>
      <c r="E512" s="19"/>
      <c r="F512" s="7"/>
      <c r="G512" s="7"/>
      <c r="H512" s="7"/>
      <c r="I512" s="7"/>
      <c r="J512" s="7"/>
      <c r="K512" s="4"/>
    </row>
    <row r="513" spans="1:11" ht="15.75" x14ac:dyDescent="0.25">
      <c r="A513" s="7"/>
      <c r="B513" s="7"/>
      <c r="C513" s="7"/>
      <c r="D513" s="7"/>
      <c r="E513" s="19"/>
      <c r="F513" s="7"/>
      <c r="G513" s="7"/>
      <c r="H513" s="7"/>
      <c r="I513" s="7"/>
      <c r="J513" s="7"/>
      <c r="K513" s="4"/>
    </row>
    <row r="514" spans="1:11" ht="15.75" x14ac:dyDescent="0.25">
      <c r="A514" s="7"/>
      <c r="B514" s="7"/>
      <c r="C514" s="7"/>
      <c r="D514" s="7"/>
      <c r="E514" s="19"/>
      <c r="F514" s="7"/>
      <c r="G514" s="7"/>
      <c r="H514" s="7"/>
      <c r="I514" s="7"/>
      <c r="J514" s="7"/>
      <c r="K514" s="4"/>
    </row>
    <row r="515" spans="1:11" ht="15.75" x14ac:dyDescent="0.25">
      <c r="A515" s="7"/>
      <c r="B515" s="7"/>
      <c r="C515" s="7"/>
      <c r="D515" s="7"/>
      <c r="E515" s="19"/>
      <c r="F515" s="7"/>
      <c r="G515" s="7"/>
      <c r="H515" s="7"/>
      <c r="I515" s="7"/>
      <c r="J515" s="7"/>
      <c r="K515" s="4"/>
    </row>
    <row r="516" spans="1:11" ht="15.75" x14ac:dyDescent="0.25">
      <c r="A516" s="7"/>
      <c r="B516" s="7"/>
      <c r="C516" s="7"/>
      <c r="D516" s="7"/>
      <c r="E516" s="19"/>
      <c r="F516" s="7"/>
      <c r="G516" s="7"/>
      <c r="H516" s="7"/>
      <c r="I516" s="7"/>
      <c r="J516" s="7"/>
      <c r="K516" s="4"/>
    </row>
    <row r="517" spans="1:11" ht="15.75" x14ac:dyDescent="0.25">
      <c r="A517" s="7"/>
      <c r="B517" s="7"/>
      <c r="C517" s="7"/>
      <c r="D517" s="7"/>
      <c r="E517" s="19"/>
      <c r="F517" s="7"/>
      <c r="G517" s="7"/>
      <c r="H517" s="7"/>
      <c r="I517" s="7"/>
      <c r="J517" s="7"/>
    </row>
    <row r="518" spans="1:11" ht="15.75" x14ac:dyDescent="0.25">
      <c r="A518" s="7"/>
      <c r="B518" s="7"/>
      <c r="C518" s="7"/>
      <c r="D518" s="7"/>
      <c r="E518" s="19"/>
      <c r="F518" s="7"/>
      <c r="G518" s="7"/>
      <c r="H518" s="7"/>
      <c r="I518" s="7"/>
      <c r="J518" s="7"/>
    </row>
    <row r="519" spans="1:11" ht="15.75" x14ac:dyDescent="0.25">
      <c r="A519" s="7"/>
      <c r="B519" s="7"/>
      <c r="C519" s="7"/>
      <c r="D519" s="7"/>
      <c r="E519" s="9"/>
      <c r="F519" s="7"/>
      <c r="G519" s="7"/>
      <c r="H519" s="7"/>
      <c r="I519" s="7"/>
      <c r="J519" s="7"/>
    </row>
    <row r="520" spans="1:11" ht="15.75" x14ac:dyDescent="0.25">
      <c r="A520" s="7"/>
      <c r="B520" s="7"/>
      <c r="C520" s="7"/>
      <c r="D520" s="7"/>
      <c r="E520" s="9"/>
      <c r="F520" s="7"/>
      <c r="G520" s="7"/>
      <c r="H520" s="7"/>
      <c r="I520" s="7"/>
      <c r="J520" s="7"/>
    </row>
    <row r="521" spans="1:11" x14ac:dyDescent="0.2">
      <c r="A521" s="2"/>
      <c r="B521" s="2"/>
    </row>
    <row r="522" spans="1:11" x14ac:dyDescent="0.2">
      <c r="A522" s="2"/>
      <c r="B522" s="2"/>
    </row>
    <row r="523" spans="1:11" x14ac:dyDescent="0.2">
      <c r="A523" s="2"/>
      <c r="B523" s="2"/>
    </row>
    <row r="524" spans="1:11" x14ac:dyDescent="0.2">
      <c r="A524" s="2"/>
      <c r="B524" s="2"/>
    </row>
  </sheetData>
  <mergeCells count="4">
    <mergeCell ref="A2:C2"/>
    <mergeCell ref="A4:B4"/>
    <mergeCell ref="A3:J3"/>
    <mergeCell ref="D5:G5"/>
  </mergeCells>
  <pageMargins left="0" right="0" top="0.74803149606299213" bottom="0.74803149606299213" header="0.31496062992125984" footer="0.31496062992125984"/>
  <pageSetup paperSize="9" scale="80" fitToHeight="0" orientation="landscape" r:id="rId1"/>
  <headerFoot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Excedent</vt:lpstr>
      <vt:lpstr>BUGET 2024</vt:lpstr>
    </vt:vector>
  </TitlesOfParts>
  <Company>MF BLOC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Valentina Nae</cp:lastModifiedBy>
  <cp:lastPrinted>2024-01-15T07:34:55Z</cp:lastPrinted>
  <dcterms:created xsi:type="dcterms:W3CDTF">2004-07-06T08:10:59Z</dcterms:created>
  <dcterms:modified xsi:type="dcterms:W3CDTF">2024-01-18T06:13:57Z</dcterms:modified>
</cp:coreProperties>
</file>