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20" windowWidth="24240" windowHeight="12900" tabRatio="525"/>
  </bookViews>
  <sheets>
    <sheet name="Buget cu  exc " sheetId="140" r:id="rId1"/>
  </sheets>
  <definedNames>
    <definedName name="Achizitionare_si_montare_mobilier_urban_jardiniere_si_pergole" comment="doina">#REF!</definedName>
    <definedName name="_xlnm.Database">#REF!</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0" i="140" l="1"/>
  <c r="C115" i="140" l="1"/>
  <c r="D73" i="140" l="1"/>
  <c r="E73" i="140"/>
  <c r="F73" i="140"/>
  <c r="G73" i="140"/>
  <c r="C73" i="140"/>
  <c r="D115" i="140"/>
  <c r="E115" i="140"/>
  <c r="F115" i="140"/>
  <c r="G115" i="140"/>
  <c r="D72" i="140" l="1"/>
  <c r="E72" i="140"/>
  <c r="F72" i="140"/>
  <c r="G72" i="140"/>
  <c r="C72" i="140"/>
  <c r="C68" i="140"/>
  <c r="D161" i="140"/>
  <c r="E161" i="140"/>
  <c r="F161" i="140"/>
  <c r="G161" i="140"/>
  <c r="H41" i="140"/>
  <c r="I41" i="140"/>
  <c r="J41" i="140"/>
  <c r="D338" i="140" l="1"/>
  <c r="E338" i="140"/>
  <c r="F338" i="140"/>
  <c r="G338" i="140"/>
  <c r="C338" i="140"/>
  <c r="D478" i="140" l="1"/>
  <c r="E478" i="140"/>
  <c r="F478" i="140"/>
  <c r="G478" i="140"/>
  <c r="C478" i="140"/>
  <c r="D455" i="140"/>
  <c r="E455" i="140"/>
  <c r="F455" i="140"/>
  <c r="G455" i="140"/>
  <c r="D429" i="140"/>
  <c r="E429" i="140"/>
  <c r="F429" i="140"/>
  <c r="G429" i="140"/>
  <c r="C429" i="140"/>
  <c r="D377" i="140"/>
  <c r="D376" i="140" s="1"/>
  <c r="E377" i="140"/>
  <c r="E376" i="140" s="1"/>
  <c r="F377" i="140"/>
  <c r="F376" i="140" s="1"/>
  <c r="G377" i="140"/>
  <c r="G376" i="140" s="1"/>
  <c r="C377" i="140"/>
  <c r="C376" i="140" s="1"/>
  <c r="D288" i="140"/>
  <c r="E288" i="140"/>
  <c r="F288" i="140"/>
  <c r="G288" i="140"/>
  <c r="C288" i="140"/>
  <c r="D230" i="140"/>
  <c r="E230" i="140"/>
  <c r="F230" i="140"/>
  <c r="G230" i="140"/>
  <c r="C230" i="140"/>
  <c r="D219" i="140"/>
  <c r="E219" i="140"/>
  <c r="F219" i="140"/>
  <c r="G219" i="140"/>
  <c r="C219" i="140"/>
  <c r="D187" i="140"/>
  <c r="E187" i="140"/>
  <c r="F187" i="140"/>
  <c r="G187" i="140"/>
  <c r="C187" i="140"/>
  <c r="D282" i="140" l="1"/>
  <c r="E282" i="140"/>
  <c r="F282" i="140"/>
  <c r="G282" i="140"/>
  <c r="I448" i="140" l="1"/>
  <c r="J448" i="140"/>
  <c r="H448" i="140"/>
  <c r="I442" i="140"/>
  <c r="J442" i="140"/>
  <c r="H442" i="140"/>
  <c r="D158" i="140" l="1"/>
  <c r="E158" i="140"/>
  <c r="F158" i="140"/>
  <c r="G158" i="140"/>
  <c r="D155" i="140"/>
  <c r="E155" i="140"/>
  <c r="F155" i="140"/>
  <c r="G155" i="140"/>
  <c r="D154" i="140"/>
  <c r="E154" i="140"/>
  <c r="F154" i="140"/>
  <c r="G154" i="140"/>
  <c r="D153" i="140"/>
  <c r="D152" i="140" s="1"/>
  <c r="E153" i="140"/>
  <c r="E152" i="140" s="1"/>
  <c r="F153" i="140"/>
  <c r="F152" i="140" s="1"/>
  <c r="G153" i="140"/>
  <c r="G152" i="140" s="1"/>
  <c r="E17" i="140" l="1"/>
  <c r="F17" i="140"/>
  <c r="G17" i="140"/>
  <c r="C17" i="140"/>
  <c r="C8" i="140" l="1"/>
  <c r="D20" i="140" l="1"/>
  <c r="E20" i="140"/>
  <c r="F20" i="140"/>
  <c r="G20" i="140"/>
  <c r="D61" i="140" l="1"/>
  <c r="E61" i="140"/>
  <c r="F61" i="140"/>
  <c r="G61" i="140"/>
  <c r="C61" i="140"/>
  <c r="D383" i="140"/>
  <c r="E383" i="140"/>
  <c r="F383" i="140"/>
  <c r="G383" i="140"/>
  <c r="C383" i="140"/>
  <c r="D331" i="140" l="1"/>
  <c r="E331" i="140"/>
  <c r="F331" i="140"/>
  <c r="G331" i="140"/>
  <c r="D405" i="140"/>
  <c r="E405" i="140"/>
  <c r="F405" i="140"/>
  <c r="G405" i="140"/>
  <c r="C405" i="140"/>
  <c r="D178" i="140" l="1"/>
  <c r="E178" i="140"/>
  <c r="F178" i="140"/>
  <c r="G178" i="140"/>
  <c r="C178" i="140"/>
  <c r="D402" i="140" l="1"/>
  <c r="E402" i="140"/>
  <c r="F402" i="140"/>
  <c r="G402" i="140"/>
  <c r="C402" i="140"/>
  <c r="H440" i="140" l="1"/>
  <c r="I440" i="140"/>
  <c r="J440" i="140"/>
  <c r="D442" i="140"/>
  <c r="E442" i="140"/>
  <c r="F442" i="140"/>
  <c r="G442" i="140"/>
  <c r="H411" i="140" l="1"/>
  <c r="I411" i="140"/>
  <c r="J411" i="140"/>
  <c r="I439" i="140"/>
  <c r="J439" i="140"/>
  <c r="H439" i="140"/>
  <c r="D418" i="140"/>
  <c r="E418" i="140"/>
  <c r="F418" i="140"/>
  <c r="G418" i="140"/>
  <c r="D435" i="140"/>
  <c r="E435" i="140"/>
  <c r="E414" i="140" s="1"/>
  <c r="F435" i="140"/>
  <c r="F414" i="140" s="1"/>
  <c r="G435" i="140"/>
  <c r="G414" i="140" s="1"/>
  <c r="C435" i="140"/>
  <c r="C414" i="140" s="1"/>
  <c r="C418" i="140"/>
  <c r="H279" i="140"/>
  <c r="I279" i="140"/>
  <c r="J279" i="140"/>
  <c r="D398" i="140"/>
  <c r="E398" i="140"/>
  <c r="F398" i="140"/>
  <c r="G398" i="140"/>
  <c r="C398" i="140"/>
  <c r="D414" i="140" l="1"/>
  <c r="H186" i="140"/>
  <c r="I186" i="140"/>
  <c r="J186" i="140"/>
  <c r="D186" i="140"/>
  <c r="E186" i="140"/>
  <c r="F186" i="140"/>
  <c r="G186" i="140"/>
  <c r="D280" i="140" l="1"/>
  <c r="E280" i="140"/>
  <c r="F280" i="140"/>
  <c r="G280" i="140"/>
  <c r="C280" i="140"/>
  <c r="D415" i="140" l="1"/>
  <c r="E415" i="140"/>
  <c r="F415" i="140"/>
  <c r="G415" i="140"/>
  <c r="D281" i="140"/>
  <c r="E281" i="140"/>
  <c r="F281" i="140"/>
  <c r="G281" i="140"/>
  <c r="H224" i="140"/>
  <c r="I224" i="140"/>
  <c r="J224" i="140"/>
  <c r="D176" i="140"/>
  <c r="E176" i="140"/>
  <c r="F176" i="140"/>
  <c r="G176" i="140"/>
  <c r="H178" i="140"/>
  <c r="H176" i="140" s="1"/>
  <c r="I178" i="140"/>
  <c r="I176" i="140" s="1"/>
  <c r="J178" i="140"/>
  <c r="J176" i="140" s="1"/>
  <c r="D175" i="140"/>
  <c r="E175" i="140"/>
  <c r="F175" i="140"/>
  <c r="G175" i="140"/>
  <c r="H175" i="140"/>
  <c r="I175" i="140"/>
  <c r="J175" i="140"/>
  <c r="H174" i="140"/>
  <c r="I174" i="140"/>
  <c r="J174" i="140"/>
  <c r="D173" i="140"/>
  <c r="E173" i="140"/>
  <c r="F173" i="140"/>
  <c r="G173" i="140"/>
  <c r="H173" i="140"/>
  <c r="I173" i="140"/>
  <c r="J173" i="140"/>
  <c r="D181" i="140"/>
  <c r="E181" i="140"/>
  <c r="F181" i="140"/>
  <c r="G181" i="140"/>
  <c r="H181" i="140"/>
  <c r="I181" i="140"/>
  <c r="J181" i="140"/>
  <c r="D168" i="140"/>
  <c r="E168" i="140"/>
  <c r="F168" i="140"/>
  <c r="G168" i="140"/>
  <c r="H168" i="140"/>
  <c r="I168" i="140"/>
  <c r="J168" i="140"/>
  <c r="D170" i="140"/>
  <c r="E170" i="140"/>
  <c r="F170" i="140"/>
  <c r="G170" i="140"/>
  <c r="H170" i="140"/>
  <c r="H167" i="140" s="1"/>
  <c r="I170" i="140"/>
  <c r="I167" i="140" s="1"/>
  <c r="J170" i="140"/>
  <c r="J167" i="140" s="1"/>
  <c r="D75" i="140"/>
  <c r="E75" i="140"/>
  <c r="F75" i="140"/>
  <c r="G75" i="140"/>
  <c r="C75" i="140"/>
  <c r="D60" i="140"/>
  <c r="E60" i="140"/>
  <c r="F60" i="140"/>
  <c r="G60" i="140"/>
  <c r="H60" i="140"/>
  <c r="H59" i="140" s="1"/>
  <c r="I60" i="140"/>
  <c r="I59" i="140" s="1"/>
  <c r="J60" i="140"/>
  <c r="J59" i="140" s="1"/>
  <c r="D63" i="140"/>
  <c r="E63" i="140"/>
  <c r="F63" i="140"/>
  <c r="G63" i="140"/>
  <c r="H63" i="140"/>
  <c r="I63" i="140"/>
  <c r="J63" i="140"/>
  <c r="D57" i="140"/>
  <c r="E57" i="140"/>
  <c r="F57" i="140"/>
  <c r="G57" i="140"/>
  <c r="H57" i="140"/>
  <c r="I57" i="140"/>
  <c r="J57" i="140"/>
  <c r="D49" i="140"/>
  <c r="E49" i="140"/>
  <c r="F49" i="140"/>
  <c r="G49" i="140"/>
  <c r="H49" i="140"/>
  <c r="I49" i="140"/>
  <c r="J49" i="140"/>
  <c r="D53" i="140"/>
  <c r="D48" i="140" s="1"/>
  <c r="E53" i="140"/>
  <c r="E48" i="140" s="1"/>
  <c r="F53" i="140"/>
  <c r="F48" i="140" s="1"/>
  <c r="G53" i="140"/>
  <c r="G48" i="140" s="1"/>
  <c r="H53" i="140"/>
  <c r="I53" i="140"/>
  <c r="J53" i="140"/>
  <c r="D42" i="140"/>
  <c r="E42" i="140"/>
  <c r="F42" i="140"/>
  <c r="G42" i="140"/>
  <c r="H42" i="140"/>
  <c r="I42" i="140"/>
  <c r="J42" i="140"/>
  <c r="E166" i="140" l="1"/>
  <c r="J172" i="140"/>
  <c r="I166" i="140"/>
  <c r="D166" i="140"/>
  <c r="G166" i="140"/>
  <c r="J166" i="140"/>
  <c r="F166" i="140"/>
  <c r="I172" i="140"/>
  <c r="H166" i="140"/>
  <c r="H172" i="140"/>
  <c r="D394" i="140" l="1"/>
  <c r="D285" i="140" s="1"/>
  <c r="E394" i="140"/>
  <c r="E285" i="140" s="1"/>
  <c r="F394" i="140"/>
  <c r="F285" i="140" s="1"/>
  <c r="G394" i="140"/>
  <c r="G285" i="140" s="1"/>
  <c r="C394" i="140"/>
  <c r="C285" i="140" s="1"/>
  <c r="D177" i="140"/>
  <c r="E177" i="140"/>
  <c r="F177" i="140"/>
  <c r="G177" i="140"/>
  <c r="E382" i="140" l="1"/>
  <c r="C382" i="140"/>
  <c r="D382" i="140"/>
  <c r="G382" i="140"/>
  <c r="F382" i="140"/>
  <c r="D70" i="140"/>
  <c r="E70" i="140"/>
  <c r="E68" i="140" s="1"/>
  <c r="F70" i="140"/>
  <c r="G70" i="140"/>
  <c r="G68" i="140" s="1"/>
  <c r="D146" i="140"/>
  <c r="E146" i="140"/>
  <c r="F146" i="140"/>
  <c r="G146" i="140"/>
  <c r="D142" i="140"/>
  <c r="E142" i="140"/>
  <c r="F142" i="140"/>
  <c r="G142" i="140"/>
  <c r="D110" i="140"/>
  <c r="E110" i="140"/>
  <c r="F110" i="140"/>
  <c r="G110" i="140"/>
  <c r="D105" i="140"/>
  <c r="E105" i="140"/>
  <c r="F105" i="140"/>
  <c r="G105" i="140"/>
  <c r="D100" i="140"/>
  <c r="E100" i="140"/>
  <c r="F100" i="140"/>
  <c r="G100" i="140"/>
  <c r="D95" i="140"/>
  <c r="E95" i="140"/>
  <c r="F95" i="140"/>
  <c r="G95" i="140"/>
  <c r="C95" i="140"/>
  <c r="D90" i="140"/>
  <c r="E90" i="140"/>
  <c r="F90" i="140"/>
  <c r="G90" i="140"/>
  <c r="C90" i="140"/>
  <c r="D85" i="140"/>
  <c r="E85" i="140"/>
  <c r="F85" i="140"/>
  <c r="G85" i="140"/>
  <c r="C85" i="140"/>
  <c r="D80" i="140"/>
  <c r="E80" i="140"/>
  <c r="F80" i="140"/>
  <c r="G80" i="140"/>
  <c r="C80" i="140"/>
  <c r="H68" i="140" l="1"/>
  <c r="I68" i="140"/>
  <c r="J68" i="140"/>
  <c r="D19" i="140" l="1"/>
  <c r="D17" i="140" s="1"/>
  <c r="D8" i="140"/>
  <c r="E8" i="140"/>
  <c r="E7" i="140" s="1"/>
  <c r="F8" i="140"/>
  <c r="F7" i="140" s="1"/>
  <c r="G8" i="140"/>
  <c r="G7" i="140" s="1"/>
  <c r="H8" i="140"/>
  <c r="H7" i="140" s="1"/>
  <c r="I8" i="140"/>
  <c r="I7" i="140" s="1"/>
  <c r="J8" i="140"/>
  <c r="J7" i="140" s="1"/>
  <c r="C186" i="140"/>
  <c r="D7" i="140" l="1"/>
  <c r="D401" i="140" l="1"/>
  <c r="E401" i="140"/>
  <c r="F401" i="140"/>
  <c r="G401" i="140"/>
  <c r="C401" i="140"/>
  <c r="D69" i="140" l="1"/>
  <c r="D68" i="140" s="1"/>
  <c r="E69" i="140"/>
  <c r="F69" i="140"/>
  <c r="F68" i="140" s="1"/>
  <c r="G69" i="140"/>
  <c r="C69" i="140"/>
  <c r="C100" i="140"/>
  <c r="C105" i="140"/>
  <c r="C110" i="140"/>
  <c r="E428" i="140"/>
  <c r="F428" i="140"/>
  <c r="G428" i="140"/>
  <c r="C428" i="140"/>
  <c r="C461" i="140"/>
  <c r="C475" i="140"/>
  <c r="D448" i="140"/>
  <c r="E448" i="140"/>
  <c r="G448" i="140"/>
  <c r="D450" i="140"/>
  <c r="E450" i="140"/>
  <c r="F450" i="140"/>
  <c r="G450" i="140"/>
  <c r="C450" i="140"/>
  <c r="C455" i="140" l="1"/>
  <c r="D428" i="140"/>
  <c r="C442" i="140"/>
  <c r="D454" i="140"/>
  <c r="E454" i="140"/>
  <c r="G454" i="140"/>
  <c r="F454" i="140"/>
  <c r="F448" i="140"/>
  <c r="C448" i="140"/>
  <c r="C454" i="140" l="1"/>
  <c r="D396" i="140"/>
  <c r="E396" i="140"/>
  <c r="E283" i="140" s="1"/>
  <c r="F396" i="140"/>
  <c r="F283" i="140" s="1"/>
  <c r="G396" i="140"/>
  <c r="G283" i="140" s="1"/>
  <c r="C396" i="140"/>
  <c r="C283" i="140" s="1"/>
  <c r="D121" i="140"/>
  <c r="E121" i="140"/>
  <c r="F121" i="140"/>
  <c r="G121" i="140"/>
  <c r="C121" i="140"/>
  <c r="D125" i="140"/>
  <c r="E125" i="140"/>
  <c r="F125" i="140"/>
  <c r="G125" i="140"/>
  <c r="C125" i="140"/>
  <c r="D131" i="140"/>
  <c r="E131" i="140"/>
  <c r="F131" i="140"/>
  <c r="G131" i="140"/>
  <c r="C131" i="140"/>
  <c r="D137" i="140"/>
  <c r="E137" i="140"/>
  <c r="F137" i="140"/>
  <c r="G137" i="140"/>
  <c r="C137" i="140"/>
  <c r="C142" i="140"/>
  <c r="C146" i="140"/>
  <c r="D76" i="140"/>
  <c r="E76" i="140"/>
  <c r="F76" i="140"/>
  <c r="G76" i="140"/>
  <c r="C76" i="140"/>
  <c r="H161" i="140"/>
  <c r="I161" i="140"/>
  <c r="J161" i="140"/>
  <c r="D283" i="140" l="1"/>
  <c r="H155" i="140"/>
  <c r="I155" i="140"/>
  <c r="J155" i="140"/>
  <c r="H158" i="140"/>
  <c r="I158" i="140"/>
  <c r="J158" i="140"/>
  <c r="C158" i="140"/>
  <c r="C155" i="140"/>
  <c r="C161" i="140"/>
  <c r="D412" i="140" l="1"/>
  <c r="E412" i="140"/>
  <c r="F412" i="140"/>
  <c r="G412" i="140"/>
  <c r="C175" i="140" l="1"/>
  <c r="C177" i="140"/>
  <c r="D426" i="140"/>
  <c r="E426" i="140"/>
  <c r="E413" i="140" s="1"/>
  <c r="E411" i="140" s="1"/>
  <c r="F426" i="140"/>
  <c r="F413" i="140" s="1"/>
  <c r="F411" i="140" s="1"/>
  <c r="G426" i="140"/>
  <c r="G413" i="140" s="1"/>
  <c r="G411" i="140" s="1"/>
  <c r="C426" i="140"/>
  <c r="C413" i="140" s="1"/>
  <c r="D287" i="140"/>
  <c r="E287" i="140"/>
  <c r="F287" i="140"/>
  <c r="G287" i="140"/>
  <c r="C331" i="140"/>
  <c r="D200" i="140"/>
  <c r="D174" i="140" s="1"/>
  <c r="D172" i="140" s="1"/>
  <c r="E200" i="140"/>
  <c r="E174" i="140" s="1"/>
  <c r="E172" i="140" s="1"/>
  <c r="F200" i="140"/>
  <c r="F174" i="140" s="1"/>
  <c r="F172" i="140" s="1"/>
  <c r="G200" i="140"/>
  <c r="G174" i="140" s="1"/>
  <c r="G172" i="140" s="1"/>
  <c r="C200" i="140"/>
  <c r="C174" i="140" s="1"/>
  <c r="D413" i="140" l="1"/>
  <c r="C284" i="140"/>
  <c r="C287" i="140"/>
  <c r="E284" i="140"/>
  <c r="E279" i="140" s="1"/>
  <c r="D284" i="140"/>
  <c r="D279" i="140" s="1"/>
  <c r="G284" i="140"/>
  <c r="G279" i="140" s="1"/>
  <c r="F284" i="140"/>
  <c r="F279" i="140" s="1"/>
  <c r="F417" i="140"/>
  <c r="E417" i="140"/>
  <c r="G417" i="140"/>
  <c r="D417" i="140"/>
  <c r="D164" i="140"/>
  <c r="D74" i="140" s="1"/>
  <c r="E164" i="140"/>
  <c r="E74" i="140" s="1"/>
  <c r="F164" i="140"/>
  <c r="F74" i="140" s="1"/>
  <c r="G164" i="140"/>
  <c r="G74" i="140" s="1"/>
  <c r="C164" i="140"/>
  <c r="C74" i="140" s="1"/>
  <c r="C415" i="140"/>
  <c r="D443" i="140"/>
  <c r="E443" i="140"/>
  <c r="F443" i="140"/>
  <c r="G443" i="140"/>
  <c r="C443" i="140"/>
  <c r="D411" i="140" l="1"/>
  <c r="H154" i="140" l="1"/>
  <c r="I154" i="140"/>
  <c r="J154" i="140"/>
  <c r="H153" i="140"/>
  <c r="I153" i="140"/>
  <c r="J153" i="140"/>
  <c r="C154" i="140"/>
  <c r="C153" i="140"/>
  <c r="J152" i="140" l="1"/>
  <c r="I152" i="140"/>
  <c r="H152" i="140"/>
  <c r="F71" i="140"/>
  <c r="E71" i="140"/>
  <c r="G71" i="140"/>
  <c r="D71" i="140"/>
  <c r="D445" i="140"/>
  <c r="E445" i="140"/>
  <c r="F445" i="140"/>
  <c r="G445" i="140"/>
  <c r="C445" i="140"/>
  <c r="D441" i="140"/>
  <c r="E441" i="140"/>
  <c r="F441" i="140"/>
  <c r="G441" i="140"/>
  <c r="C441" i="140"/>
  <c r="G440" i="140" l="1"/>
  <c r="G41" i="140" s="1"/>
  <c r="E440" i="140"/>
  <c r="E41" i="140" s="1"/>
  <c r="F440" i="140"/>
  <c r="F41" i="140" s="1"/>
  <c r="C440" i="140"/>
  <c r="D440" i="140"/>
  <c r="D41" i="140" s="1"/>
  <c r="C282" i="140"/>
  <c r="C281" i="140"/>
  <c r="C279" i="140" l="1"/>
  <c r="D231" i="140" l="1"/>
  <c r="E231" i="140"/>
  <c r="F231" i="140"/>
  <c r="G231" i="140"/>
  <c r="D237" i="140"/>
  <c r="E237" i="140"/>
  <c r="F237" i="140"/>
  <c r="G237" i="140"/>
  <c r="D240" i="140"/>
  <c r="D229" i="140" s="1"/>
  <c r="E240" i="140"/>
  <c r="E229" i="140" s="1"/>
  <c r="F240" i="140"/>
  <c r="F229" i="140" s="1"/>
  <c r="G240" i="140"/>
  <c r="G229" i="140" s="1"/>
  <c r="D239" i="140"/>
  <c r="E239" i="140"/>
  <c r="F239" i="140"/>
  <c r="G239" i="140"/>
  <c r="D238" i="140"/>
  <c r="E238" i="140"/>
  <c r="F238" i="140"/>
  <c r="G238" i="140"/>
  <c r="E235" i="140" l="1"/>
  <c r="D235" i="140"/>
  <c r="G235" i="140"/>
  <c r="F235" i="140"/>
  <c r="C181" i="140"/>
  <c r="C176" i="140"/>
  <c r="C173" i="140"/>
  <c r="C412" i="140" l="1"/>
  <c r="C411" i="140" s="1"/>
  <c r="C417" i="140"/>
  <c r="C172" i="140"/>
  <c r="C240" i="140"/>
  <c r="C229" i="140" s="1"/>
  <c r="C239" i="140"/>
  <c r="C238" i="140"/>
  <c r="C237" i="140"/>
  <c r="C20" i="140"/>
  <c r="C7" i="140" s="1"/>
  <c r="C235" i="140" l="1"/>
  <c r="D264" i="140"/>
  <c r="E264" i="140"/>
  <c r="F264" i="140"/>
  <c r="G264" i="140"/>
  <c r="C264" i="140"/>
  <c r="D263" i="140"/>
  <c r="D226" i="140" s="1"/>
  <c r="E263" i="140"/>
  <c r="E226" i="140" s="1"/>
  <c r="F263" i="140"/>
  <c r="F226" i="140" s="1"/>
  <c r="G263" i="140"/>
  <c r="G226" i="140" s="1"/>
  <c r="C263" i="140"/>
  <c r="C226" i="140" s="1"/>
  <c r="D262" i="140"/>
  <c r="D225" i="140" s="1"/>
  <c r="E262" i="140"/>
  <c r="E225" i="140" s="1"/>
  <c r="F262" i="140"/>
  <c r="F225" i="140" s="1"/>
  <c r="G262" i="140"/>
  <c r="G225" i="140" s="1"/>
  <c r="C262" i="140"/>
  <c r="C225" i="140" s="1"/>
  <c r="D276" i="140"/>
  <c r="E276" i="140"/>
  <c r="F276" i="140"/>
  <c r="G276" i="140"/>
  <c r="C276" i="140"/>
  <c r="D269" i="140"/>
  <c r="E269" i="140"/>
  <c r="F269" i="140"/>
  <c r="G269" i="140"/>
  <c r="C269" i="140"/>
  <c r="D272" i="140"/>
  <c r="E272" i="140"/>
  <c r="F272" i="140"/>
  <c r="G272" i="140"/>
  <c r="C272" i="140"/>
  <c r="D265" i="140"/>
  <c r="E265" i="140"/>
  <c r="F265" i="140"/>
  <c r="G265" i="140"/>
  <c r="C265" i="140"/>
  <c r="D241" i="140"/>
  <c r="E241" i="140"/>
  <c r="F241" i="140"/>
  <c r="G241" i="140"/>
  <c r="D246" i="140"/>
  <c r="E246" i="140"/>
  <c r="F246" i="140"/>
  <c r="G246" i="140"/>
  <c r="D249" i="140"/>
  <c r="E249" i="140"/>
  <c r="F249" i="140"/>
  <c r="G249" i="140"/>
  <c r="D253" i="140"/>
  <c r="D227" i="140" s="1"/>
  <c r="E253" i="140"/>
  <c r="E227" i="140" s="1"/>
  <c r="F253" i="140"/>
  <c r="F227" i="140" s="1"/>
  <c r="G253" i="140"/>
  <c r="G227" i="140" s="1"/>
  <c r="D257" i="140"/>
  <c r="E257" i="140"/>
  <c r="F257" i="140"/>
  <c r="G257" i="140"/>
  <c r="C257" i="140"/>
  <c r="C253" i="140"/>
  <c r="C227" i="140" s="1"/>
  <c r="C249" i="140"/>
  <c r="C246" i="140"/>
  <c r="C241" i="140"/>
  <c r="C168" i="140"/>
  <c r="C170" i="140"/>
  <c r="C167" i="140" s="1"/>
  <c r="D224" i="140" l="1"/>
  <c r="G224" i="140"/>
  <c r="F224" i="140"/>
  <c r="E224" i="140"/>
  <c r="C166" i="140"/>
  <c r="C224" i="140"/>
  <c r="G261" i="140"/>
  <c r="E261" i="140"/>
  <c r="C261" i="140"/>
  <c r="D261" i="140"/>
  <c r="F261" i="140"/>
  <c r="C231" i="140"/>
  <c r="D438" i="140" l="1"/>
  <c r="E438" i="140"/>
  <c r="F438" i="140"/>
  <c r="G438" i="140"/>
  <c r="C438" i="140"/>
  <c r="C63" i="140"/>
  <c r="C60" i="140"/>
  <c r="D59" i="140"/>
  <c r="E59" i="140"/>
  <c r="F59" i="140"/>
  <c r="G59" i="140"/>
  <c r="C59" i="140" l="1"/>
  <c r="C152" i="140"/>
  <c r="C71" i="140" s="1"/>
  <c r="C58" i="140" l="1"/>
  <c r="C57" i="140" s="1"/>
  <c r="C55" i="140"/>
  <c r="C54" i="140"/>
  <c r="C49" i="140" s="1"/>
  <c r="C45" i="140"/>
  <c r="C46" i="140"/>
  <c r="C47" i="140"/>
  <c r="C43" i="140"/>
  <c r="C53" i="140" l="1"/>
  <c r="C42" i="140"/>
  <c r="C41" i="140" s="1"/>
  <c r="H50" i="140" l="1"/>
  <c r="F50" i="140"/>
  <c r="J50" i="140"/>
  <c r="I50" i="140"/>
  <c r="E50" i="140"/>
  <c r="G50" i="140"/>
  <c r="C51" i="140"/>
  <c r="J48" i="140"/>
  <c r="H48" i="140"/>
  <c r="I48" i="140"/>
  <c r="D50" i="140"/>
  <c r="C50" i="140" l="1"/>
  <c r="C48" i="140"/>
</calcChain>
</file>

<file path=xl/sharedStrings.xml><?xml version="1.0" encoding="utf-8"?>
<sst xmlns="http://schemas.openxmlformats.org/spreadsheetml/2006/main" count="1711" uniqueCount="506">
  <si>
    <t>TOTAL CHELTUIELI</t>
  </si>
  <si>
    <t>cheltuieli de personal</t>
  </si>
  <si>
    <t>AUTORITATE PUBLICA SI ACTIUNI EXTERNE</t>
  </si>
  <si>
    <t>cheltuieli cu bunuri si servici</t>
  </si>
  <si>
    <t>cheltuieli de capital(inclusiv dotari)</t>
  </si>
  <si>
    <t>ALTE SERVICII PUBLICE GENERALE</t>
  </si>
  <si>
    <t>TRANZACTII PRIVIND DATORIA PUBLICA SI IMPRUMUTURI</t>
  </si>
  <si>
    <t>ORDINE PUBLICA SI SIGURANTA NATIONALA</t>
  </si>
  <si>
    <t>bunuri si servicii din care:</t>
  </si>
  <si>
    <t>SANATATE</t>
  </si>
  <si>
    <t xml:space="preserve">cheltuieli de personal </t>
  </si>
  <si>
    <t xml:space="preserve">bunuri si servicii </t>
  </si>
  <si>
    <t>cheltuieli de capital</t>
  </si>
  <si>
    <t>asistenta sociala</t>
  </si>
  <si>
    <t>ajutoare de urgenta</t>
  </si>
  <si>
    <t>Cantina de ajutor social</t>
  </si>
  <si>
    <t xml:space="preserve">Alimentare cu apa </t>
  </si>
  <si>
    <t>PROTECTIA MEDIULUI</t>
  </si>
  <si>
    <t>Canalizare si tratarea apelor reziduale</t>
  </si>
  <si>
    <t>TRANSPORTURI</t>
  </si>
  <si>
    <t>- bunuri si servicii</t>
  </si>
  <si>
    <t>- cheltuieli de capital</t>
  </si>
  <si>
    <t>Gradinita cu program prelungit nr.3 Amicii</t>
  </si>
  <si>
    <t>Gradinita cu program prelungit nr.5 Aricel</t>
  </si>
  <si>
    <t>Gimnaziul Carol I</t>
  </si>
  <si>
    <t xml:space="preserve">- bunuri si servicii </t>
  </si>
  <si>
    <t>Colegiul tehnic Stefan Banulescu</t>
  </si>
  <si>
    <t>Liceul teoretic Mihai Eminescu</t>
  </si>
  <si>
    <t>Colegiul National Barbu Stirbei</t>
  </si>
  <si>
    <t>Grup scolar Dan Mateescu</t>
  </si>
  <si>
    <t>cheltuieli cu bunuri si servici din care:</t>
  </si>
  <si>
    <t>Scoala  gimnaziala nr.5 Nicolae Titulescu</t>
  </si>
  <si>
    <t>Scoala gimnaziala  nr.8 Mircea Voda</t>
  </si>
  <si>
    <t>Scoala cu clasele I-VIII  Mihai Viteazul</t>
  </si>
  <si>
    <t>Scoala  gimnaziala nr.11 Tudor Vladimirescu</t>
  </si>
  <si>
    <t>65.02.04.02</t>
  </si>
  <si>
    <t>Liceul Danubius</t>
  </si>
  <si>
    <t>salarii-asistenti personali ai pers.cu handicap</t>
  </si>
  <si>
    <t>cheltuieli de capital din care:</t>
  </si>
  <si>
    <t>cheltuieli cu bunuri si servicii din care:</t>
  </si>
  <si>
    <t>TOTAL VENITURI DIN CARE:</t>
  </si>
  <si>
    <t>00 01</t>
  </si>
  <si>
    <t>Asistenta sociala in caz de invaliditate (asist.personali pentru</t>
  </si>
  <si>
    <t>cheltuieli de capital, din care:</t>
  </si>
  <si>
    <t>Colegiul Economic</t>
  </si>
  <si>
    <t>CAPITOL</t>
  </si>
  <si>
    <t>INDICATORI</t>
  </si>
  <si>
    <t>S.P.Evidenta persoanelor</t>
  </si>
  <si>
    <t>cheltuieli cu bunuri si servicii</t>
  </si>
  <si>
    <t>11 00 02</t>
  </si>
  <si>
    <t>11 00 06</t>
  </si>
  <si>
    <t>04 00 01</t>
  </si>
  <si>
    <t>51.00/.10</t>
  </si>
  <si>
    <t>51.00/.20</t>
  </si>
  <si>
    <t>54.00</t>
  </si>
  <si>
    <t>54.00/.10</t>
  </si>
  <si>
    <t>54.00/.20</t>
  </si>
  <si>
    <t>55.00</t>
  </si>
  <si>
    <t>61.00</t>
  </si>
  <si>
    <t>61.00./.20</t>
  </si>
  <si>
    <t>61.00.05</t>
  </si>
  <si>
    <t>61.00.05/20</t>
  </si>
  <si>
    <t>65.00</t>
  </si>
  <si>
    <t>65.00/.20</t>
  </si>
  <si>
    <t>65.00/.71</t>
  </si>
  <si>
    <t>65.00.03.01</t>
  </si>
  <si>
    <t>65.00.20</t>
  </si>
  <si>
    <t>65.00.03.02</t>
  </si>
  <si>
    <t>65.00.04.02</t>
  </si>
  <si>
    <t>66.00</t>
  </si>
  <si>
    <t>66.00.50.50</t>
  </si>
  <si>
    <t>67.00</t>
  </si>
  <si>
    <t>67.00/.10</t>
  </si>
  <si>
    <t>67.00/20</t>
  </si>
  <si>
    <t>67.00/.71</t>
  </si>
  <si>
    <t>67.00.05.01</t>
  </si>
  <si>
    <t>67.00.05.03</t>
  </si>
  <si>
    <t>67.00.05</t>
  </si>
  <si>
    <t xml:space="preserve">Servicii  recreative si sportive </t>
  </si>
  <si>
    <t>Intretinere gradini publice,parcuri,zone verzi -SP Pavaje spatii verzi</t>
  </si>
  <si>
    <t>Intretinere gradini publice,parcuri,zone verzi -P.M.C.</t>
  </si>
  <si>
    <t>67.00.50</t>
  </si>
  <si>
    <t>68.00</t>
  </si>
  <si>
    <t>ASIGURARI SI ASISTENTA SOCIALA</t>
  </si>
  <si>
    <t>68.00/.10</t>
  </si>
  <si>
    <t>68.00/.20</t>
  </si>
  <si>
    <t>68.00.04</t>
  </si>
  <si>
    <t>68.00.05.02</t>
  </si>
  <si>
    <t>68.00.15.01</t>
  </si>
  <si>
    <t>Ajutor social din care:</t>
  </si>
  <si>
    <t>68.00.15.02</t>
  </si>
  <si>
    <t>68.00.50</t>
  </si>
  <si>
    <t>70.00</t>
  </si>
  <si>
    <t>70.00.20</t>
  </si>
  <si>
    <t>70.00.71</t>
  </si>
  <si>
    <t>70.00.03</t>
  </si>
  <si>
    <t>LOCUINTE,SERVICII SI DEZVOLTARE   PUBLICA</t>
  </si>
  <si>
    <t>Locuinte-  PMC</t>
  </si>
  <si>
    <t>70.00.03.30</t>
  </si>
  <si>
    <t>70.00.05.01</t>
  </si>
  <si>
    <t>70.00.06</t>
  </si>
  <si>
    <t>70.00.07</t>
  </si>
  <si>
    <t>74.00</t>
  </si>
  <si>
    <t>74.00/.20</t>
  </si>
  <si>
    <t>74.00/.71</t>
  </si>
  <si>
    <t>74.00.05.02</t>
  </si>
  <si>
    <t>Colectarea,tratarea si distrugerea deseurilor</t>
  </si>
  <si>
    <t>74.00.06</t>
  </si>
  <si>
    <t>84.00</t>
  </si>
  <si>
    <t>84.00/.10</t>
  </si>
  <si>
    <t>84.00/.20</t>
  </si>
  <si>
    <t>84.00/.71</t>
  </si>
  <si>
    <t>Strazi-    S.P.Pavaje Spatii verzi</t>
  </si>
  <si>
    <t>84.00.03.03</t>
  </si>
  <si>
    <t>Strazi -  PMC</t>
  </si>
  <si>
    <t>51.00.01.03</t>
  </si>
  <si>
    <t>Titlul I salarii asistenti scolari si comunitari</t>
  </si>
  <si>
    <t>84.00./20</t>
  </si>
  <si>
    <t>70.00.03.30/71</t>
  </si>
  <si>
    <t>68.00/71</t>
  </si>
  <si>
    <t>rambursare subimprumut SAMTID</t>
  </si>
  <si>
    <t>70.00.81</t>
  </si>
  <si>
    <t xml:space="preserve">cheltuieli de capital </t>
  </si>
  <si>
    <t>61.00.05/71</t>
  </si>
  <si>
    <t>84.00/71</t>
  </si>
  <si>
    <t>65.00.71</t>
  </si>
  <si>
    <t>D.A.S.</t>
  </si>
  <si>
    <t>Titlul I salarii</t>
  </si>
  <si>
    <t>66.00.10</t>
  </si>
  <si>
    <t>66.00.50.57</t>
  </si>
  <si>
    <t>3.Cote defalcate din impozitul pe venit</t>
  </si>
  <si>
    <t>70.00.06/71</t>
  </si>
  <si>
    <t>Lucrari de  extindere retele gaze naturale in municipiu</t>
  </si>
  <si>
    <t>67.00.50/71</t>
  </si>
  <si>
    <t xml:space="preserve"> = salarii ,sporuri,indemnizatii si alte drepturi salariale in bani si contributii aferente</t>
  </si>
  <si>
    <t>finantarea invatamantului particular sau confesional total ,din care:</t>
  </si>
  <si>
    <t xml:space="preserve">  = cheltuieli cu bunuri si servicii pentru intretinere curenta a unitatii de invatamant</t>
  </si>
  <si>
    <t>11 00  09</t>
  </si>
  <si>
    <t>Asistenti personali-indemnizatii</t>
  </si>
  <si>
    <t>68.05.02.01.01</t>
  </si>
  <si>
    <t>DAS-aparat propriu</t>
  </si>
  <si>
    <t>Centrul comunitar Obor Nou</t>
  </si>
  <si>
    <t>Adapost de noapte</t>
  </si>
  <si>
    <t>Alte cheltuieli in domeniul asigurarilor si asistentei sociale Total din care:</t>
  </si>
  <si>
    <t xml:space="preserve">Iluminatul public si electrificari </t>
  </si>
  <si>
    <t xml:space="preserve">cheltuieli cu bunuri si servicii </t>
  </si>
  <si>
    <t>P.M.C.-transport donatori sange+alte persoane</t>
  </si>
  <si>
    <t>65/57.02.03</t>
  </si>
  <si>
    <t xml:space="preserve">  - asistenta sociala/ajutoare sociale in numerar</t>
  </si>
  <si>
    <t>65.00.57</t>
  </si>
  <si>
    <t>•finantarea cheltuielilor de functionare  a caminelor ptr.persoane varstnice(OG14)</t>
  </si>
  <si>
    <t>Implementarea Strategiei pentru Integritate  a Primariei Municipiului Calarasi</t>
  </si>
  <si>
    <t>• plata stimulent educational Lg.248/2015</t>
  </si>
  <si>
    <t>proiecte cu finantare din FEN</t>
  </si>
  <si>
    <t>54.00.50/20</t>
  </si>
  <si>
    <t xml:space="preserve">cheltuieli de capital  </t>
  </si>
  <si>
    <t>Subventii pentru sanatate</t>
  </si>
  <si>
    <t>42 41</t>
  </si>
  <si>
    <t>INVATAMANT  DE STAT ( 20 institutii)</t>
  </si>
  <si>
    <t>65/57.02.02</t>
  </si>
  <si>
    <t>• plata abonament transport elevi</t>
  </si>
  <si>
    <t>Alimentare cu gaze naturale in localitati</t>
  </si>
  <si>
    <t>Montat guri scurgere in municipiul Calarasi</t>
  </si>
  <si>
    <t>51.  00/59</t>
  </si>
  <si>
    <t>Achizitionare  si montare  limitatoare de viteza</t>
  </si>
  <si>
    <t>Intretinere placute strazi si imobile</t>
  </si>
  <si>
    <t>Achizitionat si montat  indicatoare rutiere</t>
  </si>
  <si>
    <t>sume aferente persoanelor cu handicap neincadrate</t>
  </si>
  <si>
    <t>68.00/59</t>
  </si>
  <si>
    <t>67.00/59</t>
  </si>
  <si>
    <t>84.00./59</t>
  </si>
  <si>
    <t>Servicii dirigentie de santier pentru lucrari de drumuri</t>
  </si>
  <si>
    <t>Cheltuieli de capital PMC din care:</t>
  </si>
  <si>
    <t xml:space="preserve">  - bunuri si servicii </t>
  </si>
  <si>
    <t>Caminul de batrani</t>
  </si>
  <si>
    <t>84. 00.81</t>
  </si>
  <si>
    <t>cheltuieli de capital-leasing  dotari</t>
  </si>
  <si>
    <t>Alte evenimente si servicii</t>
  </si>
  <si>
    <t>persoane cu handicap grav) total  din care:</t>
  </si>
  <si>
    <t xml:space="preserve"> = salarii, sporuri, indemnizatii si alte drepturi salariale in bani si contributii aferente</t>
  </si>
  <si>
    <t>CULTURA , RECREERE , RELIGIE</t>
  </si>
  <si>
    <t>Servicii dirigentie de santier pentru instalatii electrice</t>
  </si>
  <si>
    <t>04 00 05</t>
  </si>
  <si>
    <t xml:space="preserve">Apa si canal pluvial </t>
  </si>
  <si>
    <t>Taxe OCPI</t>
  </si>
  <si>
    <t>Taxe notariale</t>
  </si>
  <si>
    <t>Servicii arpentaj</t>
  </si>
  <si>
    <t>Servicii suport tehnic intocmire documentatie in vederea intabularii dreptului de proprietate a bunurilor proprietate UAT Municipiul Calarasi</t>
  </si>
  <si>
    <t>15 august-Ziua Marinei</t>
  </si>
  <si>
    <t>Intretinere  foisoare</t>
  </si>
  <si>
    <t>bunuri si servicii</t>
  </si>
  <si>
    <t>Invatamant particular sau confesional TOTAL din care:</t>
  </si>
  <si>
    <t>Servicii topografice</t>
  </si>
  <si>
    <t>Consultanta tehnica si servicii dirigentie de santier -apa,canalizare,constructii civile</t>
  </si>
  <si>
    <t>Avize punere in valoare si depozitat material lemnos</t>
  </si>
  <si>
    <t xml:space="preserve"> Energie electrica-iluminatul public in municipiul Calarasi</t>
  </si>
  <si>
    <t xml:space="preserve"> Intretinere semafoare</t>
  </si>
  <si>
    <t>Taxe,avize,acorduri</t>
  </si>
  <si>
    <t>Intretinere indicatoare rutiere</t>
  </si>
  <si>
    <t>1 Decembrie  Ziua Nationala a Romaniei</t>
  </si>
  <si>
    <t>Protectia civila si protectia contra incendiilor( ISU)</t>
  </si>
  <si>
    <t>ALTE CHELTUIELI IN DOMENIUL  INVATAMANTULUI-  PMC</t>
  </si>
  <si>
    <t xml:space="preserve">HELIKON/*  38 </t>
  </si>
  <si>
    <t>Serviciul municipal pentru promovarea patrimoniului local(Muzeul) cheltuieli de capital</t>
  </si>
  <si>
    <t xml:space="preserve"> Zilele Municipiului Calarasi,inclusiv Nunta de Aur si Ziua Internationala a persoanelor varstnice</t>
  </si>
  <si>
    <t xml:space="preserve">25 octombrie Ziua Armatei Romane </t>
  </si>
  <si>
    <t xml:space="preserve">22 Decembrie-Ziua Revolutiei </t>
  </si>
  <si>
    <t>Decembrie-Sarbatorile de iarna</t>
  </si>
  <si>
    <t>Alte cheltuieli cu sanatatea P.M.C.</t>
  </si>
  <si>
    <t xml:space="preserve">Servicii dezinfectie,dezinsectie,deratizare </t>
  </si>
  <si>
    <t>Tratament in aliniament</t>
  </si>
  <si>
    <t>Achizitionare ,montare si intretinere  parapeti protectie  pietoni</t>
  </si>
  <si>
    <t>Placute  de informare /avertizare ,platforme de colectare,zone verzi si parcuri</t>
  </si>
  <si>
    <t>Reparatii/intretinere mobilier stradal</t>
  </si>
  <si>
    <t>Servicii ridicare, transport  si depozitare vehicule ce ocupa ilegal domeniu public/privat al mun.Calarasi</t>
  </si>
  <si>
    <t xml:space="preserve">Servicii de vopsitorie mobilier urban </t>
  </si>
  <si>
    <t>65. 00.57</t>
  </si>
  <si>
    <t xml:space="preserve">Fond rezerva bugetara la dispozitia autoritatilor locale </t>
  </si>
  <si>
    <t>Serviciul municipal pentru promovarea patrimoniului local(Muzeul+Posta Veche) cheltuieli intretinere si cheltuieli cu bunuri si servicii</t>
  </si>
  <si>
    <t>Salubrizare municipiu+DESZAPEZIRE</t>
  </si>
  <si>
    <t>ajutoare incalzire pentru consum combustibili solizi/petrolieri</t>
  </si>
  <si>
    <t>supliment energie pentru consum combustibili solizi/petrolieri</t>
  </si>
  <si>
    <t>Venituri proprii</t>
  </si>
  <si>
    <t>Marcaje rutiere</t>
  </si>
  <si>
    <t>Servicii muzica fanfara si muzica estrada+servicii adiacente si asistenta tehnica evenimente</t>
  </si>
  <si>
    <t>Liceul  Agricol Sandu Aldea</t>
  </si>
  <si>
    <t>CIUFULICI  *56</t>
  </si>
  <si>
    <t>Achizitionare si montare rame,capace camine</t>
  </si>
  <si>
    <t>65.00.55</t>
  </si>
  <si>
    <t>2. Sume defalcate din TVA pentru echilibrarea bugetelor locale,din care:</t>
  </si>
  <si>
    <t>Esalonare la plata a  obligatiilor catre Fondul de Mediu</t>
  </si>
  <si>
    <t>dobanzi  imprumut bancar   (art.30.01.01)</t>
  </si>
  <si>
    <t xml:space="preserve">rambursari credit </t>
  </si>
  <si>
    <t>cotizatii organisme</t>
  </si>
  <si>
    <t>Centrul de zi  minori</t>
  </si>
  <si>
    <t>68.05.02.03</t>
  </si>
  <si>
    <t>Centrul de zi  adulti</t>
  </si>
  <si>
    <t>alte cheltuieli (sport,tineret,parohii)</t>
  </si>
  <si>
    <t>bunuri si servicii (inclusiv alte evenimente)</t>
  </si>
  <si>
    <t>Alte servicii in domeniul culturii,recreerii si religiei( evenimente,sarbatori,etc)</t>
  </si>
  <si>
    <t>transferuri invatamant particular</t>
  </si>
  <si>
    <t>65. 00.55</t>
  </si>
  <si>
    <t>Cresterea eficientei energetice si gestionarea inteligenta a energiei in cladirile publice - Scoala nr. 2, Colegiul Economic (PNRR)</t>
  </si>
  <si>
    <t>Cresterea eficientei energetice a Scolii Gimnaziale NICOLAE TITULESCU, Corp C1,C2,C3 (PNRR)</t>
  </si>
  <si>
    <t xml:space="preserve">Renovare integrata a cladirilor rezidentiale multifamiliale - blocul A13 Calarasi (PNRR) </t>
  </si>
  <si>
    <t>Renovare energetica moderata a cladirilor rezidentiale multifamiliale-blocurile: A15 (scara1), A17 (scara 1, scara 2, scara 3), N43 (scara1) (PNRR)</t>
  </si>
  <si>
    <t>Renovare energetica moderata a cladirilor rezidentiale multifamiliale-blocurile: A1 (scara 1), A2 (scara 1), A3 (scara 1), A4 (scara 1), A5 (scara 1) (PNRR</t>
  </si>
  <si>
    <t>Dotarea cu mobilier ,materiale didactice si echipamente digitale a unitatilor de invatamant preuniversitar si a unitatilor conexe din mun.Calarasi (PNRR)</t>
  </si>
  <si>
    <t>Cresterea performantei energetice a cladirilor publice''  bloc J22  (AFM)</t>
  </si>
  <si>
    <t>Cresterea performantei energetice a cladirilor publice''  bloc J27 (AFM)</t>
  </si>
  <si>
    <t>Plateste pentru cat arunci-dotare cu insule ecologice in mun.Calarasi- (PNRR)</t>
  </si>
  <si>
    <t>cheltuieli de capital -investitii finantate prin PNRR</t>
  </si>
  <si>
    <t>Servicii asistenta si proiectare (elaborare documentatie tehnica, avize, expertize tehnice, etc.) pentru proiecte in pregatire finantabile din fonduri europene nerambursabile inclusiv PNRR, programe nationale</t>
  </si>
  <si>
    <t>Servicii consultanta pentru proiecte in pregatire finantabile din fonduri europene nerambursabile inclusiv PNRR, programe nationale</t>
  </si>
  <si>
    <t>Servicii consultanta si elaborare documentatie tehnica, avize, expertize tehnice, etc. pentru proiecte in implementare finantate din fonduri europene nerambursabile inclusiv PNRR, programe nationale (neincluse in bugetul proiectului)</t>
  </si>
  <si>
    <t>1 Iunie Ziua   Internationala a  Copilului</t>
  </si>
  <si>
    <t>42  88</t>
  </si>
  <si>
    <t>Contributie Fondul de Mediu</t>
  </si>
  <si>
    <t>Servicii  de indepartare vegetatie</t>
  </si>
  <si>
    <t>Servicii de intretinere spatii verzi, administrare parcuri si echipamente de agrement pentru obiectivul Regenerarea spatiului urban din mun.Calarasi prin amenajarea spatiilor verzi din zona de  vest si a spatiului verde din zona de locuit NAVROM</t>
  </si>
  <si>
    <t>sume investitii PNRR</t>
  </si>
  <si>
    <t>Servicii de intretinere si reparatii sistem de iluminat public in municipiul Călărași</t>
  </si>
  <si>
    <t>Achizitionare placute strazi si imobile</t>
  </si>
  <si>
    <t>Servicii medicale de medicina muncii</t>
  </si>
  <si>
    <t>PT + Executie amenajare parcari si trotuare str.Prel.Bucuresti(tronson intre b-dul Cuza Voda si b-dul Nicolae Titulescu)</t>
  </si>
  <si>
    <t>proiecte finantate prin PNRR</t>
  </si>
  <si>
    <t>65.  00.60</t>
  </si>
  <si>
    <t>cheltuieli cu proiecte etapizate</t>
  </si>
  <si>
    <t>74. 00 .56</t>
  </si>
  <si>
    <t>42  66</t>
  </si>
  <si>
    <t>Venituri din proprietate</t>
  </si>
  <si>
    <t>65. 00.71</t>
  </si>
  <si>
    <t>39  02</t>
  </si>
  <si>
    <t>42  55</t>
  </si>
  <si>
    <t>Subventii pentru locuinte Legea nr.114/1996</t>
  </si>
  <si>
    <t>Subventii-supliment incalzire</t>
  </si>
  <si>
    <t>Transferuri  de la bugetul local pentru finantarea  chelt.funcționare SPCT-AFL</t>
  </si>
  <si>
    <t>Transferuri  de la bugetul local pentru finantarea  chelt.dezvoltare SPCT-AFL</t>
  </si>
  <si>
    <t>Servicii curatenie si igienizare grupuri sanitare Parc Central</t>
  </si>
  <si>
    <t>51. 59.44</t>
  </si>
  <si>
    <t xml:space="preserve">sume  necesare rambursarii TVA </t>
  </si>
  <si>
    <t>70. 03. 30/51.01.01</t>
  </si>
  <si>
    <t>70.03.30/51.02.29</t>
  </si>
  <si>
    <t>70. 00.50 /51.01.01</t>
  </si>
  <si>
    <t>Transferuri  de la bugetul local pentru finantarea  chelt.funcționare DMSPMC</t>
  </si>
  <si>
    <t>Transferuri  de la bugetul local pentru finantarea  chelt.dezvoltare DMSPMC</t>
  </si>
  <si>
    <t>transferuri catre institutii pentru cheltuieli de functionare</t>
  </si>
  <si>
    <t>transferuri catre institutii pentru cheltuieli de dezvoltare</t>
  </si>
  <si>
    <t>70.00.51.01.01</t>
  </si>
  <si>
    <t>70.00.51.02.29</t>
  </si>
  <si>
    <t>70.00.50/51.02.29</t>
  </si>
  <si>
    <t>Imbunatatirea transp.public  de calatori in mun.Calarasi si cresterea performantelor acestuia prin crearea unui sistem inteligent de management al traficului si monitorizare video,bazat pe instrumente inovative si eficiente .</t>
  </si>
  <si>
    <t>61.00.51.01.01</t>
  </si>
  <si>
    <t>salarii si asimilate</t>
  </si>
  <si>
    <t>65.00.10</t>
  </si>
  <si>
    <t xml:space="preserve"> - salarii si asimilate</t>
  </si>
  <si>
    <t>65. 00.56</t>
  </si>
  <si>
    <t>proiecte cu finantare din FSE PLUS</t>
  </si>
  <si>
    <t>1. Sume defalcate din TVA pentru finanțarea cheltuielilor descentralizate la nivelul municipiilor din care:</t>
  </si>
  <si>
    <t>•finanțarea cheltuielilor cu formarea continuă și evaluarea personalului, cheltuieli cu evaluarea periodică internă a elevilor, cheltuieli materiale și pentru servicii, precum și  cheltuieli cu întreținerea curentă din  instituțiile de învățământ preuniversitar de stat</t>
  </si>
  <si>
    <t>•finanțarea drepturilor asistenților personali ai persoanelor cu handicap grav sau indemnizației lunare</t>
  </si>
  <si>
    <t>•finanțarea măsurilor de protecție de tip centre de zi și centre rezidențiale pentru persoane adulte cu handicap</t>
  </si>
  <si>
    <t>•finanțarea transportului  elevilor</t>
  </si>
  <si>
    <t>•finanțarea centrelor de zi licențiate cf.art.21 alin.(1) lit.a) și alin.(2) din Legea nr.156/2023</t>
  </si>
  <si>
    <t>43  49</t>
  </si>
  <si>
    <t>54.00.20</t>
  </si>
  <si>
    <t>Transferuri catre institutii pentru cheltuieli de functionare Politia Locala</t>
  </si>
  <si>
    <t>Centrul de zi pentru activitati educative si culturale- LIVADA</t>
  </si>
  <si>
    <t>68. 00.50. 07</t>
  </si>
  <si>
    <t>68.00.50.01</t>
  </si>
  <si>
    <t>68.00.50.02</t>
  </si>
  <si>
    <t>68.00.50.03</t>
  </si>
  <si>
    <t>28 Martie  Ora Pamantului</t>
  </si>
  <si>
    <t>9 Mai  Ziua Independentei Romaniei si Ziua Europei</t>
  </si>
  <si>
    <t>20 Mai Ziua Eroilor</t>
  </si>
  <si>
    <t>29 Iunie Ziua DUNARII</t>
  </si>
  <si>
    <t>6 Ianuarie Ziua de Bobotezei</t>
  </si>
  <si>
    <t>Inlocuire centrala termica si modificarea instalatiei la Liceul Transporturi Auto</t>
  </si>
  <si>
    <t>Indicatoare si stalpi de sustinere -panouri informative parcari de domiciliu</t>
  </si>
  <si>
    <t>Achizitionare si montare sisteme de ghidare (popici)</t>
  </si>
  <si>
    <t>Amenajare parcare in vecinatatea strazii Crisana bloc D18  si D20</t>
  </si>
  <si>
    <t xml:space="preserve">Documentatie tehnica pentru lucrari de reparatii/ intretinere parcari si drumuri </t>
  </si>
  <si>
    <t>81. 00.06/40</t>
  </si>
  <si>
    <t>ENERGIE TERMICA</t>
  </si>
  <si>
    <t>Subventie ptr.acoperirea diferentelor de pret si tarife</t>
  </si>
  <si>
    <t>84. 00/.40</t>
  </si>
  <si>
    <t>Sume alocate din PNRR   componenta nerambursabila</t>
  </si>
  <si>
    <t>Finantari nerambursabile din fonduri publice ,conform Legii nr.69/2000</t>
  </si>
  <si>
    <t>Sume din excedentul bugetar al anului 2024 pentru investitii</t>
  </si>
  <si>
    <t>transferuri</t>
  </si>
  <si>
    <t>51.  00.55</t>
  </si>
  <si>
    <t>mii lei</t>
  </si>
  <si>
    <t>70.03.30/60</t>
  </si>
  <si>
    <t>65. 00.50/.60</t>
  </si>
  <si>
    <t>45  49</t>
  </si>
  <si>
    <t xml:space="preserve">Achizitionare  banci stradale </t>
  </si>
  <si>
    <t>65.00.56</t>
  </si>
  <si>
    <t>proiecte cu finantare FSE</t>
  </si>
  <si>
    <t>Trim IV</t>
  </si>
  <si>
    <t>54.00.50.04</t>
  </si>
  <si>
    <t>subventie transport local</t>
  </si>
  <si>
    <t>Modernizare iluminat public in municipiul Calarasi(AFM/338/7/GES</t>
  </si>
  <si>
    <t>68. 00.57.02.02</t>
  </si>
  <si>
    <t>Elaborare documentatie necesara demararii procedurii de atribuire a contractului de delegare a gestiunii pentru serviciul de transport public local de persoane</t>
  </si>
  <si>
    <t>Instalatie si bransament gaze naturale Str.Varianta Nord nr.36C SP.Caini fara stapan</t>
  </si>
  <si>
    <t>84. 00/ 56</t>
  </si>
  <si>
    <t>cheltuieli cu proiecte etapizate, din care:</t>
  </si>
  <si>
    <t>Trim III</t>
  </si>
  <si>
    <t>Sume primite de la UE( FEDER+FSE Plus)</t>
  </si>
  <si>
    <t>67.00/55</t>
  </si>
  <si>
    <t>68.00/.57.02.01</t>
  </si>
  <si>
    <t>42 34</t>
  </si>
  <si>
    <t>48  00</t>
  </si>
  <si>
    <t>40  14</t>
  </si>
  <si>
    <t>Servicii iluminat festiv pentru Sărbătorile de iarnă</t>
  </si>
  <si>
    <t>67.00.06</t>
  </si>
  <si>
    <t>Achizitionare/intretinere si reparatii panouri lemn imprejmuire spații verzi</t>
  </si>
  <si>
    <t>Servicii de consultanta pentru elaborarea documentatíei de mediu necesara obtinerii avizului pentru Strategia de Turism</t>
  </si>
  <si>
    <t>Gradinita cu program prelungit nr.1 Tara Copilariei(inclusiv Cresa)</t>
  </si>
  <si>
    <t>Alocari de sume din  PNRR finantare nerambursabila</t>
  </si>
  <si>
    <t>ANEXA NR.1  LA  HCL NR.</t>
  </si>
  <si>
    <t>Trim I</t>
  </si>
  <si>
    <t>Trim II</t>
  </si>
  <si>
    <t>BUGET 2026</t>
  </si>
  <si>
    <t>PROIECT</t>
  </si>
  <si>
    <t xml:space="preserve">BUGETUL PROPRIU AL MUNICIPIULUI  CALARASI  PE ANUL 2026 </t>
  </si>
  <si>
    <t>Estimari</t>
  </si>
  <si>
    <t>65.00.50/57</t>
  </si>
  <si>
    <t>Expertiză tehnică a clădirilor aflate în proprietatea municipiului Călărași</t>
  </si>
  <si>
    <t>Lucrări de înregistrare sistematică pe sectoare în extravilan și intravilan ,in vederea înscrieriiacestora în sistemul integrat de cadastru și carte funciară, aparținând UAT-mun.Călărași( Finanțarea XIII)</t>
  </si>
  <si>
    <t>Actualizare PUG municipiul Călărași</t>
  </si>
  <si>
    <t>Servicii întocmire rapoarte de evaluare</t>
  </si>
  <si>
    <t>68. 00 .15.01.05</t>
  </si>
  <si>
    <t>68. 00 .15.01.04</t>
  </si>
  <si>
    <t>68. 00.15.01.01</t>
  </si>
  <si>
    <t>d). Biserica Sfanta Mucenita Anastasia</t>
  </si>
  <si>
    <t>e).Reabilitare si dotare Zona Amfiteatru ,UAT Municipiul Calarasi</t>
  </si>
  <si>
    <t>c).Reparatii curente strada Oborului str.Prelungirea Dobrogei</t>
  </si>
  <si>
    <t>b).Amenajare sens giratoriu  Prelungirea Sloboziei-Rocadei</t>
  </si>
  <si>
    <t>a).Cofinantarea lucrarilor de investitii privind modernizarea unitatilor de invatamant, construirea infrastructuriisportive si reabilitarea /modernizarea infrastructurii de transporturi in municipiul Calarasi</t>
  </si>
  <si>
    <t>subventii ptr.compensarea unor  drepturi de asistenta sociala  PMC</t>
  </si>
  <si>
    <t>Servicii religioase Sf.Mucenita ANASTASIA</t>
  </si>
  <si>
    <t>5.Sume din cota de 6% din impozitul pe venit repartizata de Consiliul Judetean Calarasi</t>
  </si>
  <si>
    <t>4. Sume din cota de 14% din impozitul pe venit pentru echilibrarea bugetelor locale</t>
  </si>
  <si>
    <t>04  00 04</t>
  </si>
  <si>
    <t>• finantarea stimulentului educațional  acordat copiilor din familii defavorizate</t>
  </si>
  <si>
    <t>• finantarea drepturile copiilor cu cerințe educaționale speciale integrați în învățământul de masă</t>
  </si>
  <si>
    <r>
      <t xml:space="preserve">- </t>
    </r>
    <r>
      <rPr>
        <sz val="11"/>
        <rFont val="Times New Roman"/>
        <family val="1"/>
        <charset val="238"/>
      </rPr>
      <t>bunuri si servicii</t>
    </r>
  </si>
  <si>
    <r>
      <t xml:space="preserve">Inlocuire popici( separatoare sens)pentru proiectul  </t>
    </r>
    <r>
      <rPr>
        <i/>
        <sz val="11"/>
        <rFont val="Times New Roman"/>
        <family val="1"/>
        <charset val="238"/>
      </rPr>
      <t xml:space="preserve"> Reducerea emisiilor de carbon in mun.Calarasi prin modernizarea  infrastructurii cailor de rulare  a  transportului public local ( strada Bucuresti)       </t>
    </r>
  </si>
  <si>
    <r>
      <t>Servicii de operare sistem de bike sharing necesare proiectului</t>
    </r>
    <r>
      <rPr>
        <i/>
        <sz val="11"/>
        <rFont val="Times New Roman"/>
        <family val="1"/>
        <charset val="238"/>
      </rPr>
      <t xml:space="preserve">  Sporirea gradului de mobilitate a populatiei  prin introducerea unui sistem integrat de mobilitate urbana alternativa, cu statii inteligente automatizate de biciclete in mun.Calarasi  POR 2014-2020</t>
    </r>
  </si>
  <si>
    <t>Reducerea emisiilor de carbon in zona urbana prin construirea unui terminal intermodal de transport n zona vest  (SIDERCA) a mun.Calarasi</t>
  </si>
  <si>
    <t>Infiintare si colectare centru de colectare prin aport voluntar(CAV)</t>
  </si>
  <si>
    <t>Noi capacitati de producere a energiei electrice produse din surse  regenerabile pentru autoconsum la nivelul UAT Mun.Calarasi-Fondul de Modernizare</t>
  </si>
  <si>
    <t>Reparatii curente strada Oborului str.Prelungirea Dobrogei</t>
  </si>
  <si>
    <t>Reabilitare si dotare Zona Amfiteatru ,UAT Municipiul Calarasi</t>
  </si>
  <si>
    <r>
      <t xml:space="preserve">Servicii de consultanta  in management proiect si achizitii pentru proiectul  </t>
    </r>
    <r>
      <rPr>
        <i/>
        <sz val="11"/>
        <rFont val="Times New Roman"/>
        <family val="1"/>
        <charset val="238"/>
      </rPr>
      <t>Dotarea cu mobilier ,materiale didactice si echipamente digitale a unitatilor de invatamant preuniversitar si a unitatilor conexe din mun.Calarasi (PNRR)</t>
    </r>
  </si>
  <si>
    <r>
      <t xml:space="preserve">Servicii in consultanta achizitii pentru proiectul </t>
    </r>
    <r>
      <rPr>
        <i/>
        <sz val="11"/>
        <rFont val="Times New Roman"/>
        <family val="1"/>
        <charset val="238"/>
      </rPr>
      <t>Cresterea performantei energetice a cladirilor publice''  bloc J22  (AFM)</t>
    </r>
  </si>
  <si>
    <r>
      <t xml:space="preserve">Servicii in consultanta achizitii pentru proiectul </t>
    </r>
    <r>
      <rPr>
        <i/>
        <sz val="11"/>
        <rFont val="Times New Roman"/>
        <family val="1"/>
        <charset val="238"/>
      </rPr>
      <t>Cresterea performantei energetice a cladirilor publice''  bloc J27 (AFM)</t>
    </r>
  </si>
  <si>
    <r>
      <t xml:space="preserve">Servicii in consultanta achizitii pentru proiectul </t>
    </r>
    <r>
      <rPr>
        <i/>
        <sz val="11"/>
        <rFont val="Times New Roman"/>
        <family val="1"/>
        <charset val="238"/>
      </rPr>
      <t>Reducerea emisiilor de carbon in zona urbana prin construirea unui terminal intermodal de transport n zona vest  (SIDERCA) a mun.Calarasi</t>
    </r>
  </si>
  <si>
    <r>
      <t xml:space="preserve">Servicii in consultanta achizitii pentru proiectul </t>
    </r>
    <r>
      <rPr>
        <i/>
        <sz val="11"/>
        <rFont val="Times New Roman"/>
        <family val="1"/>
        <charset val="238"/>
      </rPr>
      <t>Modernizare iluminat public in municipiul Calarasi(AFM/338/7/GES</t>
    </r>
  </si>
  <si>
    <t>Servicii de elaborare Studiu de trafic  pentru proiectele in sustenabilitate</t>
  </si>
  <si>
    <t>Realizare indicatoare privind promovarea turistica  amunicipiului Calarasi</t>
  </si>
  <si>
    <r>
      <t xml:space="preserve">Servicii de elaborare studii de teren(topografic,releveu,geotehnic)pentru pregatirea proiectului cu titlul </t>
    </r>
    <r>
      <rPr>
        <i/>
        <sz val="11"/>
        <rFont val="Times New Roman"/>
        <family val="1"/>
        <charset val="238"/>
      </rPr>
      <t>Promovarea dezvoltarii sociale si culturale in municiul Calarasi prin modernizarea si reabilitarea Complexului urban NAVROM</t>
    </r>
  </si>
  <si>
    <r>
      <t xml:space="preserve">Servicii de elaborare studii de teren(topografic,releveu,geotehnic) pentru pregatirea proiectului cu titlul  </t>
    </r>
    <r>
      <rPr>
        <i/>
        <sz val="11"/>
        <rFont val="Times New Roman"/>
        <family val="1"/>
        <charset val="238"/>
      </rPr>
      <t>Reabilitare, modernizare extindere si dotare cinematograf Victoria, bd.1 Mai(Parc Central), municipiul Calarasi, judetul Calarasi</t>
    </r>
  </si>
  <si>
    <t>Cheltuieli de organizare si reprezentare ptr evenimente ,activitati de turism,vizite, delegatii,parteneriate,etc.</t>
  </si>
  <si>
    <t>Actiuni de participare in cadrulevenimentelor si  parteneriatelor incheiate de primarie +materiale reprezent.</t>
  </si>
  <si>
    <t xml:space="preserve">26  iunie Ziua Drapelului National </t>
  </si>
  <si>
    <r>
      <t xml:space="preserve">Servicii de actualizare SF cu elemente de DALI si elaborare DTAC ,PT,DDE, pentru pregatirea proiectului cu titlul </t>
    </r>
    <r>
      <rPr>
        <i/>
        <sz val="11"/>
        <rFont val="Times New Roman"/>
        <family val="1"/>
        <charset val="238"/>
      </rPr>
      <t>Reabilitare, modernizare extindere si dotare cinematograf Victoria, bd.1 Mai(Parc Central), municipiul Calarasi, judetul Calarasi</t>
    </r>
  </si>
  <si>
    <r>
      <t xml:space="preserve">Servicii elaborare documentatii tehnico-economice ptr.DALI,DTAC,PT,DDE pentru pregatirea proiectului cu titlul  </t>
    </r>
    <r>
      <rPr>
        <i/>
        <sz val="11"/>
        <rFont val="Times New Roman"/>
        <family val="1"/>
        <charset val="238"/>
      </rPr>
      <t>Promovarea dezvoltarii sociale si culturale in municiul Calarasi prin modernizarea si reabilitarea Complexului urban NAVROM</t>
    </r>
  </si>
  <si>
    <r>
      <t xml:space="preserve">Servicii elaborare studii teren (topografic,releveu,geotehnic) si expertiza tehnica pentru pregatirea proiectului cu titlul </t>
    </r>
    <r>
      <rPr>
        <i/>
        <sz val="11"/>
        <rFont val="Times New Roman"/>
        <family val="1"/>
        <charset val="238"/>
      </rPr>
      <t>Bicycle Routes Around Nature Distrcts-Plan ,Revitalize,Inspire, Explore the charm of cycling(ZOO)</t>
    </r>
  </si>
  <si>
    <r>
      <t xml:space="preserve">Servicii elaborare  documentatie tehnico-economica DALI pentru pregatirea proiectului cu titlul  </t>
    </r>
    <r>
      <rPr>
        <i/>
        <sz val="11"/>
        <rFont val="Times New Roman"/>
        <family val="1"/>
        <charset val="238"/>
      </rPr>
      <t>Bicycle Routes Around Nature Distrcts-Plan ,Revitalize,Inspire, Explore the charm of cycling(ZOO)</t>
    </r>
  </si>
  <si>
    <t>74. 05./60</t>
  </si>
  <si>
    <t>Servicii de intretinere pentru obiectivul Reducerea emisiilor de carbon in mun.Calarasi prin crearea unui spatiu urban pietonal multifunctional in zona centrala a municipiului Calarasi(pietonal)</t>
  </si>
  <si>
    <t>Cresterea eficientei energetice a Scolii Gimnaziale MIHAI VITEAZUL din municipiul Calarasi” - Corp B (PNRR)</t>
  </si>
  <si>
    <t xml:space="preserve">cheltuieli de capital-investitii finantate  Fondul de modernizare </t>
  </si>
  <si>
    <t>70. 06 /58</t>
  </si>
  <si>
    <t>70.00.06/58</t>
  </si>
  <si>
    <t>84.  03. 02/20</t>
  </si>
  <si>
    <t>subventie transport local- ani anteriori</t>
  </si>
  <si>
    <t>Actualizare studiu de oportunitate si caiet de sarcini pentru delegarea gestiunii serviciului de iluminat public</t>
  </si>
  <si>
    <t>42  87</t>
  </si>
  <si>
    <t>Subventii de la bugetul de stat pentru proiecte PNI A.Saligny</t>
  </si>
  <si>
    <t>Solutie de criptare si securizare mail[licenta anuala]</t>
  </si>
  <si>
    <t>Solutie Informatica CYBERSECURITY (licenta anuala)</t>
  </si>
  <si>
    <t>Solutie de protectie  date al serverelor si statiilor desktop din dotarea PMC</t>
  </si>
  <si>
    <t>Licente camere supraveghere video Mun Calarasi</t>
  </si>
  <si>
    <r>
      <t>C</t>
    </r>
    <r>
      <rPr>
        <sz val="11"/>
        <color rgb="FF000000"/>
        <rFont val="Calibri"/>
        <family val="2"/>
        <charset val="238"/>
      </rPr>
      <t xml:space="preserve">amere Monitorizare  ANPR - Intrare modelu </t>
    </r>
  </si>
  <si>
    <t>Extindere supraveghere video intrere Sloboziei + cartierul de tineri Bricostore + analiza de risc</t>
  </si>
  <si>
    <t>Instalare Camere Parc Central + analiza de risc</t>
  </si>
  <si>
    <t>Instalare Camere cartier blocuri J-uri</t>
  </si>
  <si>
    <t>Achizitie licenta Fortigate -100F( licenta anuala)</t>
  </si>
  <si>
    <t>Sistem inregistrare 128 camere (NVR IP128 canale/ HDD10TB 24 buc)</t>
  </si>
  <si>
    <t xml:space="preserve">Instalare FO si camere video statii de biciclete </t>
  </si>
  <si>
    <t>Instalare FO statii de autobuz</t>
  </si>
  <si>
    <t>Piese de schimb pentru intretinere si reparatii statii de biciclete</t>
  </si>
  <si>
    <t>x</t>
  </si>
  <si>
    <t xml:space="preserve">Aplicatia mobila VISIT Calarasi </t>
  </si>
  <si>
    <t>Achizitie si montaj pompa de circulatie sistem incalzire</t>
  </si>
  <si>
    <t>Panou informare taxa acces auto</t>
  </si>
  <si>
    <t>Achizitionare si montaj 2 stalpi de iluminat pe str.Grivita,nr.313 si int.Grivita cu str.13 Dec.</t>
  </si>
  <si>
    <t>Servicii  de coordonare in materie de securitate si sanatate in munca</t>
  </si>
  <si>
    <t>Intretinere si igienizare arhiva PMC str Bucuresti nr. 150</t>
  </si>
  <si>
    <t>Lucrări de înregistrare sistematică pe sectoare în extravilan și intravilan ,in vederea înscrierii  acestora în sistemul integrat de cadastru și carte funciară, aparținând UAT-mun.Călărași( Finanțarea X)</t>
  </si>
  <si>
    <t xml:space="preserve"> Extindere retea  de  gaze naturale in municipiul Calarasi, judetul  Calarasi- P.N.I.</t>
  </si>
  <si>
    <t xml:space="preserve"> Modernizare str.M. Kogalniceanu si bdul 1 Mai, mun.Calarasi ,jud.Calarasi-P.N.I.</t>
  </si>
  <si>
    <t>Modernizare strazi in Cartierul  Mircea Voda, LOT 2, Municipiul Calarasi-P.N.I.</t>
  </si>
  <si>
    <t>Achizitionare si montaj aparate fitness</t>
  </si>
  <si>
    <t xml:space="preserve">Servicii de coordonare in materie de  securitate  si sanatate in munca  </t>
  </si>
  <si>
    <t>Servii asistenta tehnica antemasuratori devize</t>
  </si>
  <si>
    <t>Servicii ridicare garaje si desfiintare amenajari de pe domeniul public/privat al municipiului Calarasi</t>
  </si>
  <si>
    <t>Servicii de mentenanta si asistenta tehnica programe informatice ptr.Sistemul Integrat Avansis POCA Dezvoltarea sistemului integrat Smart City</t>
  </si>
  <si>
    <t>Servicii de mentenanta si asistenta tehnica programe informatice in cadrul proiectului Sistem integrat pentru simplificarea procedurilor administrative si reducerea birocratiei la nivelul municipiului Calarasi SIPOCA 656</t>
  </si>
  <si>
    <t>Achizitionare cosuri de gunoi</t>
  </si>
  <si>
    <t>74. 06./71</t>
  </si>
  <si>
    <t>Elaborare documentatie necesara demararii procedurii de atribuire a contractului de delegare a unei parti a serviciului public de salubrizare a municipiului Calarasi</t>
  </si>
  <si>
    <t>Documentatie tehnica si executie iluminat public parcare strada Aleea Dumbrava Minunata</t>
  </si>
  <si>
    <t>Finantari nerambursabile din fonduri publice ,conform Legii nr.350/2006</t>
  </si>
  <si>
    <t>Executie instalatie gaze naturale Complex ZOO</t>
  </si>
  <si>
    <t>Bransamente gaze naturale -Baza sportiva, str.Aleea Minunata</t>
  </si>
  <si>
    <t>Achizitionare centrale termice si executie instalatia interioara gaze naturale Baza Sportiva, str Aleea Dumbrava Minunata nr. 4</t>
  </si>
  <si>
    <t>Inlocuire centrala termica cladire cantina si internat Liceul Pedagogic Stefan Banulescu</t>
  </si>
  <si>
    <t>Inlocuire centrala termica Colegiul Liceul Barbu Stirbei</t>
  </si>
  <si>
    <t>Reparatii retea alimentare cu apa potabila zona blocuri F1-F8</t>
  </si>
  <si>
    <t>Reparatii retea alimentare cu apa potabila zona blocuri I1, I2, I3</t>
  </si>
  <si>
    <t>Montare hidranti exteriori de incendiu</t>
  </si>
  <si>
    <t>Reparatii retea canalizare menajera blocuri L22,L23,L24</t>
  </si>
  <si>
    <t>Refacere colector canalizare menajera blocuri L29, L30, L31, L32</t>
  </si>
  <si>
    <t>Reparatii grup sanitar Scoala Gimnaziala Mihai Viteazul</t>
  </si>
  <si>
    <t>Reparatie troita zona SIATD</t>
  </si>
  <si>
    <t>Reparatii parcare si inlocuire pavele degradate parcare  PMC</t>
  </si>
  <si>
    <t>Reparatii PT situat in zona blocurilor C23, C24</t>
  </si>
  <si>
    <t>Reparatii PT situat in zona blocurilor D7,D8</t>
  </si>
  <si>
    <t>Reparatii PT situat in zona blocurilor F7,F8</t>
  </si>
  <si>
    <t>DALI - Modernizare strazi in Cartier Tineri</t>
  </si>
  <si>
    <t>Documentatie tehnica infiintare sensuri unice intre strada Panduri si strada Belsugului</t>
  </si>
  <si>
    <t>Actualizare DALI Modernizare strazi adiacente strazilor Bucuresti si prelungirea Bucuresti din municipiul Calarasi, judetul Calarasi</t>
  </si>
  <si>
    <t>Reparatie hidroizolatie PMC 2</t>
  </si>
  <si>
    <t>Expertiza tehnica Gradinita situata pe strada Plevna nr. 225</t>
  </si>
  <si>
    <t>Inlocuire carton bituminos acoperisul Salii de Sport a Liceului Danubius</t>
  </si>
  <si>
    <t>Bransamente electrice pentru Proiectul: Imbunatatirea transportului public de calatori in municipiul Calarasi si cresterea performantelor acestuia prin creearea unui sistem inteligent de management al traficului si monitorizare video, bazat pe instrumente inovative si inteligente</t>
  </si>
  <si>
    <t xml:space="preserve">Achizitionare si montare a doua ecrane LED de informare si publicitate </t>
  </si>
  <si>
    <t>Reamenajare Parc Constructorului</t>
  </si>
  <si>
    <t xml:space="preserve">Inlocuire materiale / obiecte vandalizate Centru pietonal </t>
  </si>
  <si>
    <t>Dirigentie de santier pentru amenajare   Piata Unirii  (Piata Centrala)</t>
  </si>
  <si>
    <t>Inlocuire hidroizolatie Colegiul Barbu Stirbei, corp A,B,C,D</t>
  </si>
  <si>
    <t>Spor de putere Scoala Mihai Viteazu, corp B</t>
  </si>
  <si>
    <t>Spor de putere Scoala Nicolae Titulescu</t>
  </si>
  <si>
    <t>Inlocuire echipamente vadalizate din Locurile de joaca din municipiul Calarasi</t>
  </si>
  <si>
    <t>Intretinere si reparatii curente carosabil strada Nufarului, tronson prel str Bucuresti - str Navodari</t>
  </si>
  <si>
    <t>Achizionat si montat camere de supraveghere la platformele de gunoi</t>
  </si>
  <si>
    <t xml:space="preserve">Proiect tehnic si analiza de risc supraveghere video </t>
  </si>
  <si>
    <t>Achizitionare echipamente si servicii de intretinere si mentenanta statii de autobuze</t>
  </si>
  <si>
    <t>Documentatie tehnica pentru obtinere autorizatie de securitate la incendiu, sediul PMC str. Bucuresti,nr.140 A</t>
  </si>
  <si>
    <t>Lucrari instalatii pentru imbunatatirea cerintei de securitate la incendiu,sediul PMC str. Bucuresti,nr.140 A</t>
  </si>
  <si>
    <t>Iluminat de securitate in caz de incendiu, pentru sediul Arhivei primariei din str.Eroilor,nr.36</t>
  </si>
  <si>
    <t>cheltuieli de capital-Sirena electronica de alarmare publica  si cofret comanda sirena electrica</t>
  </si>
  <si>
    <t>Sistem de limitare si stingere a incendiilor cu generatoare de aerosoli sediul arhivei din str. Erolilor, nr.36</t>
  </si>
  <si>
    <t>Sistem detectie semnalizare si alarmare in caz de incendiu sediul arhivei din str.Eroilor,nr.36</t>
  </si>
  <si>
    <t>Lucrari de amenajare Piata mare(Piata Unirii)</t>
  </si>
  <si>
    <t>43  34</t>
  </si>
  <si>
    <t>Subventii inreg sistematica pe sectoare în extravilan și intravilan  OCPI</t>
  </si>
  <si>
    <t>Intretinere si reparatii curente carosabil strada Zavoiului tronson intre strada prel Bucuresti- str Pescarus</t>
  </si>
  <si>
    <t>Amenajare loc joaca Micro 6</t>
  </si>
  <si>
    <t>SF +PT Amenajare sens giratoriu  Prelungirea Sloboziei-Rocadei</t>
  </si>
  <si>
    <r>
      <t>Servicii de elaborare a documentatiilor de analiza privind  imunizarea la schimbari climatice si analiza principiului DNSH pentru proiectele in pregatire, cu titlurile:</t>
    </r>
    <r>
      <rPr>
        <i/>
        <sz val="11"/>
        <rFont val="Times New Roman"/>
        <family val="1"/>
        <charset val="238"/>
      </rPr>
      <t>Promovarea dezvoltarii sociale si culturale in municiul Calarasi prin modernizarea si reabilitarea Complexului urban NAVROM, Bicycle Routes Around Nature Distrcts-Plan ,Revitalize,Inspire, Explore the charm of cycling(ZOO), Reabilitare,modernizare,extindere si dotare cinematografVictoria,Bdul 1 Mai(Parc Central).</t>
    </r>
  </si>
  <si>
    <t>Servicii elaborare studiu hidrogeologic si documentatie tehnica  in vederea obtinerii avizului SGA pentru proiectul cu titlul Promovarea dezvoltarii sociale si culturale in municiul Calarasi prin modernizarea si reabilitarea Complexului urban NAVROM</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</si>
</sst>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0"/>
      <name val="Arial"/>
    </font>
    <font>
      <b/>
      <sz val="12"/>
      <name val="Arial"/>
      <family val="2"/>
      <charset val="238"/>
    </font>
    <font>
      <sz val="12"/>
      <name val="Arial"/>
      <family val="2"/>
      <charset val="238"/>
    </font>
    <font>
      <sz val="12"/>
      <name val="Arial"/>
      <family val="2"/>
    </font>
    <font>
      <b/>
      <sz val="11"/>
      <name val="Times New Roman"/>
      <family val="1"/>
      <charset val="238"/>
    </font>
    <font>
      <sz val="11"/>
      <name val="Times New Roman"/>
      <family val="1"/>
      <charset val="238"/>
    </font>
    <font>
      <sz val="12"/>
      <name val="Times New Roman"/>
      <family val="1"/>
      <charset val="238"/>
    </font>
    <font>
      <b/>
      <sz val="12"/>
      <name val="Times New Roman"/>
      <family val="1"/>
      <charset val="238"/>
    </font>
    <font>
      <sz val="11"/>
      <color theme="1"/>
      <name val="Calibri"/>
      <family val="2"/>
      <scheme val="minor"/>
    </font>
    <font>
      <sz val="11"/>
      <color rgb="FFFF0000"/>
      <name val="Times New Roman"/>
      <family val="1"/>
      <charset val="238"/>
    </font>
    <font>
      <b/>
      <u/>
      <sz val="11"/>
      <name val="Times New Roman"/>
      <family val="1"/>
      <charset val="238"/>
    </font>
    <font>
      <i/>
      <sz val="11"/>
      <name val="Times New Roman"/>
      <family val="1"/>
      <charset val="238"/>
    </font>
    <font>
      <sz val="10"/>
      <color rgb="FF000000"/>
      <name val="Arial"/>
      <family val="2"/>
      <charset val="238"/>
    </font>
    <font>
      <sz val="11"/>
      <color rgb="FF000000"/>
      <name val="Calibri"/>
      <family val="2"/>
      <charset val="238"/>
    </font>
    <font>
      <sz val="10"/>
      <name val="Arial"/>
      <family val="2"/>
      <charset val="238"/>
    </font>
    <font>
      <sz val="11"/>
      <color rgb="FF000000"/>
      <name val="Times New Roman"/>
      <family val="1"/>
      <charset val="238"/>
    </font>
    <font>
      <sz val="10"/>
      <name val="Times New Roman"/>
      <family val="1"/>
      <charset val="238"/>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0" fontId="8" fillId="0" borderId="0"/>
  </cellStyleXfs>
  <cellXfs count="126">
    <xf numFmtId="0" fontId="0" fillId="0" borderId="0" xfId="0"/>
    <xf numFmtId="0" fontId="1" fillId="0" borderId="0" xfId="0" applyFont="1"/>
    <xf numFmtId="0" fontId="2" fillId="0" borderId="0" xfId="0" applyFont="1"/>
    <xf numFmtId="0" fontId="3" fillId="0" borderId="0" xfId="0" applyFont="1"/>
    <xf numFmtId="3" fontId="2" fillId="0" borderId="0" xfId="0" applyNumberFormat="1" applyFont="1"/>
    <xf numFmtId="0" fontId="5" fillId="0" borderId="0" xfId="0" applyFont="1"/>
    <xf numFmtId="0" fontId="6" fillId="0" borderId="0" xfId="0" applyFont="1"/>
    <xf numFmtId="3" fontId="7" fillId="0" borderId="0" xfId="0" applyNumberFormat="1" applyFont="1"/>
    <xf numFmtId="3" fontId="6" fillId="0" borderId="0" xfId="0" applyNumberFormat="1" applyFont="1"/>
    <xf numFmtId="0" fontId="5" fillId="2" borderId="1" xfId="0" applyFont="1" applyFill="1" applyBorder="1"/>
    <xf numFmtId="0" fontId="5" fillId="0" borderId="1" xfId="0" applyFont="1" applyBorder="1"/>
    <xf numFmtId="0" fontId="5" fillId="0" borderId="1" xfId="0" applyFont="1" applyBorder="1" applyAlignment="1">
      <alignment wrapText="1"/>
    </xf>
    <xf numFmtId="0" fontId="5" fillId="2" borderId="1" xfId="0" applyFont="1" applyFill="1" applyBorder="1" applyAlignment="1">
      <alignment wrapText="1"/>
    </xf>
    <xf numFmtId="0" fontId="4" fillId="0" borderId="8" xfId="0" applyFont="1" applyBorder="1" applyAlignment="1">
      <alignment horizontal="center"/>
    </xf>
    <xf numFmtId="0" fontId="4" fillId="0" borderId="3" xfId="0" applyFont="1" applyBorder="1" applyAlignment="1">
      <alignment horizontal="center"/>
    </xf>
    <xf numFmtId="3" fontId="4" fillId="0" borderId="1" xfId="0" applyNumberFormat="1" applyFont="1" applyBorder="1" applyAlignment="1">
      <alignment horizontal="center"/>
    </xf>
    <xf numFmtId="3" fontId="5" fillId="0" borderId="1" xfId="0" applyNumberFormat="1" applyFont="1" applyBorder="1" applyAlignment="1">
      <alignment horizontal="center"/>
    </xf>
    <xf numFmtId="3" fontId="9" fillId="0" borderId="0" xfId="0" applyNumberFormat="1" applyFont="1" applyAlignment="1">
      <alignment horizontal="center"/>
    </xf>
    <xf numFmtId="3" fontId="4" fillId="0" borderId="1" xfId="0" applyNumberFormat="1" applyFont="1" applyBorder="1"/>
    <xf numFmtId="0" fontId="4" fillId="0" borderId="0" xfId="0" applyFont="1" applyAlignment="1">
      <alignment horizontal="center"/>
    </xf>
    <xf numFmtId="0" fontId="4" fillId="0" borderId="0" xfId="0" applyFont="1"/>
    <xf numFmtId="3" fontId="4" fillId="0" borderId="0" xfId="0" applyNumberFormat="1" applyFont="1"/>
    <xf numFmtId="0" fontId="4" fillId="0" borderId="2" xfId="0" applyFont="1" applyBorder="1" applyAlignment="1">
      <alignment horizontal="center"/>
    </xf>
    <xf numFmtId="0" fontId="4" fillId="0" borderId="5" xfId="0" applyFont="1" applyBorder="1"/>
    <xf numFmtId="3" fontId="5" fillId="0" borderId="4" xfId="0" applyNumberFormat="1" applyFont="1" applyBorder="1" applyAlignment="1">
      <alignment horizontal="center"/>
    </xf>
    <xf numFmtId="3" fontId="5" fillId="0" borderId="9" xfId="0" applyNumberFormat="1" applyFont="1" applyBorder="1"/>
    <xf numFmtId="3" fontId="5" fillId="0" borderId="5" xfId="0" applyNumberFormat="1" applyFont="1" applyBorder="1"/>
    <xf numFmtId="0" fontId="5" fillId="0" borderId="3" xfId="0" applyFont="1" applyBorder="1"/>
    <xf numFmtId="0" fontId="4" fillId="0" borderId="3" xfId="0" applyFont="1" applyBorder="1"/>
    <xf numFmtId="0" fontId="4" fillId="0" borderId="10" xfId="0" applyFont="1" applyBorder="1"/>
    <xf numFmtId="0" fontId="4" fillId="0" borderId="6" xfId="0" applyFont="1" applyBorder="1"/>
    <xf numFmtId="0" fontId="10" fillId="0" borderId="1" xfId="0" applyFont="1" applyBorder="1"/>
    <xf numFmtId="0" fontId="4" fillId="0" borderId="1" xfId="0" applyFont="1" applyBorder="1" applyAlignment="1">
      <alignment horizontal="center" wrapText="1"/>
    </xf>
    <xf numFmtId="3" fontId="4" fillId="0" borderId="4" xfId="0" applyNumberFormat="1" applyFont="1" applyBorder="1"/>
    <xf numFmtId="0" fontId="5" fillId="0" borderId="1" xfId="0" applyFont="1" applyBorder="1" applyAlignment="1">
      <alignment horizontal="left" wrapText="1"/>
    </xf>
    <xf numFmtId="14" fontId="5" fillId="0" borderId="1" xfId="0" applyNumberFormat="1" applyFont="1" applyBorder="1" applyAlignment="1">
      <alignment horizontal="center" wrapText="1"/>
    </xf>
    <xf numFmtId="3" fontId="5" fillId="0" borderId="4" xfId="0" applyNumberFormat="1" applyFont="1" applyBorder="1"/>
    <xf numFmtId="0" fontId="5" fillId="0" borderId="1" xfId="0" applyFont="1" applyBorder="1" applyAlignment="1">
      <alignment horizontal="center" wrapText="1"/>
    </xf>
    <xf numFmtId="0" fontId="5" fillId="0" borderId="3" xfId="0" applyFont="1" applyBorder="1" applyAlignment="1">
      <alignment horizontal="left" wrapText="1"/>
    </xf>
    <xf numFmtId="3" fontId="5" fillId="0" borderId="1" xfId="0" applyNumberFormat="1" applyFont="1" applyBorder="1"/>
    <xf numFmtId="0" fontId="5" fillId="0" borderId="3" xfId="0" applyFont="1" applyBorder="1" applyAlignment="1">
      <alignment horizontal="center" wrapText="1"/>
    </xf>
    <xf numFmtId="0" fontId="5" fillId="0" borderId="7" xfId="0" applyFont="1" applyBorder="1" applyAlignment="1">
      <alignment horizontal="center" wrapText="1"/>
    </xf>
    <xf numFmtId="0" fontId="5" fillId="0" borderId="2" xfId="0" applyFont="1" applyBorder="1" applyAlignment="1">
      <alignment horizontal="center" wrapText="1"/>
    </xf>
    <xf numFmtId="0" fontId="5" fillId="0" borderId="2" xfId="0" applyFont="1" applyBorder="1" applyAlignment="1">
      <alignment horizontal="left" wrapText="1"/>
    </xf>
    <xf numFmtId="14" fontId="5" fillId="0" borderId="2" xfId="0" applyNumberFormat="1" applyFont="1" applyBorder="1" applyAlignment="1">
      <alignment horizontal="center" wrapText="1"/>
    </xf>
    <xf numFmtId="0" fontId="4" fillId="0" borderId="1" xfId="0" applyFont="1" applyBorder="1"/>
    <xf numFmtId="3" fontId="4" fillId="0" borderId="1" xfId="0" applyNumberFormat="1" applyFont="1" applyBorder="1" applyAlignment="1">
      <alignment horizontal="right"/>
    </xf>
    <xf numFmtId="0" fontId="4" fillId="0" borderId="1" xfId="0" applyFont="1" applyBorder="1" applyAlignment="1">
      <alignment horizontal="center"/>
    </xf>
    <xf numFmtId="0" fontId="5" fillId="0" borderId="1" xfId="0" applyFont="1" applyBorder="1" applyAlignment="1">
      <alignment horizontal="right"/>
    </xf>
    <xf numFmtId="0" fontId="4" fillId="0" borderId="1" xfId="0" applyFont="1" applyBorder="1" applyAlignment="1">
      <alignment horizontal="right"/>
    </xf>
    <xf numFmtId="14" fontId="5" fillId="0" borderId="1" xfId="0" applyNumberFormat="1" applyFont="1" applyBorder="1" applyAlignment="1">
      <alignment horizontal="right"/>
    </xf>
    <xf numFmtId="0" fontId="4" fillId="0" borderId="1" xfId="0" applyFont="1" applyBorder="1" applyAlignment="1">
      <alignment vertical="top" wrapText="1"/>
    </xf>
    <xf numFmtId="0" fontId="4" fillId="0" borderId="1" xfId="0" applyFont="1" applyBorder="1" applyAlignment="1">
      <alignment horizontal="justify" vertical="top" wrapText="1"/>
    </xf>
    <xf numFmtId="0" fontId="4" fillId="0" borderId="1" xfId="0" applyFont="1" applyBorder="1" applyAlignment="1">
      <alignment horizontal="left" wrapText="1"/>
    </xf>
    <xf numFmtId="0" fontId="4" fillId="0" borderId="7" xfId="0" applyFont="1" applyBorder="1" applyAlignment="1">
      <alignment horizontal="center"/>
    </xf>
    <xf numFmtId="0" fontId="5" fillId="0" borderId="1" xfId="0" applyFont="1" applyBorder="1" applyAlignment="1">
      <alignment vertical="top" wrapText="1"/>
    </xf>
    <xf numFmtId="0" fontId="5" fillId="0" borderId="1" xfId="0" applyFont="1" applyBorder="1" applyAlignment="1">
      <alignment horizontal="justify" vertical="top" wrapText="1"/>
    </xf>
    <xf numFmtId="3" fontId="4" fillId="0" borderId="9" xfId="0" applyNumberFormat="1" applyFont="1" applyBorder="1"/>
    <xf numFmtId="0" fontId="4" fillId="0" borderId="2" xfId="0" applyFont="1" applyBorder="1"/>
    <xf numFmtId="0" fontId="11" fillId="0" borderId="1" xfId="0" applyFont="1" applyBorder="1" applyAlignment="1">
      <alignment horizontal="justify" vertical="top" wrapText="1"/>
    </xf>
    <xf numFmtId="0" fontId="5" fillId="0" borderId="3" xfId="0" applyFont="1" applyBorder="1" applyAlignment="1">
      <alignment horizontal="right"/>
    </xf>
    <xf numFmtId="3" fontId="5" fillId="0" borderId="1" xfId="0" applyNumberFormat="1" applyFont="1" applyBorder="1" applyAlignment="1">
      <alignment horizontal="right"/>
    </xf>
    <xf numFmtId="0" fontId="5" fillId="0" borderId="3" xfId="0" applyFont="1" applyBorder="1" applyAlignment="1">
      <alignment horizontal="center"/>
    </xf>
    <xf numFmtId="3" fontId="5" fillId="0" borderId="6" xfId="0" applyNumberFormat="1" applyFont="1" applyBorder="1"/>
    <xf numFmtId="3" fontId="4" fillId="0" borderId="6" xfId="0" applyNumberFormat="1" applyFont="1" applyBorder="1"/>
    <xf numFmtId="0" fontId="5" fillId="0" borderId="1" xfId="0" applyFont="1" applyBorder="1" applyAlignment="1">
      <alignment horizontal="center"/>
    </xf>
    <xf numFmtId="3" fontId="4" fillId="0" borderId="4" xfId="0" applyNumberFormat="1" applyFont="1" applyBorder="1" applyAlignment="1">
      <alignment horizontal="right"/>
    </xf>
    <xf numFmtId="3" fontId="5" fillId="0" borderId="4" xfId="0" applyNumberFormat="1" applyFont="1" applyBorder="1" applyAlignment="1">
      <alignment horizontal="right"/>
    </xf>
    <xf numFmtId="0" fontId="4" fillId="0" borderId="1" xfId="0" applyFont="1" applyBorder="1" applyAlignment="1">
      <alignment horizontal="center" vertical="top" wrapText="1"/>
    </xf>
    <xf numFmtId="0" fontId="5" fillId="0" borderId="5" xfId="0" applyFont="1" applyBorder="1" applyAlignment="1">
      <alignment horizontal="center"/>
    </xf>
    <xf numFmtId="0" fontId="5" fillId="2" borderId="1" xfId="0" applyFont="1" applyFill="1" applyBorder="1" applyAlignment="1">
      <alignment vertical="center" wrapText="1"/>
    </xf>
    <xf numFmtId="0" fontId="4" fillId="0" borderId="1" xfId="0" applyFont="1" applyBorder="1" applyAlignment="1">
      <alignment horizontal="left" vertical="top" wrapText="1"/>
    </xf>
    <xf numFmtId="0" fontId="4" fillId="0" borderId="5" xfId="0" applyFont="1" applyBorder="1" applyAlignment="1">
      <alignment horizontal="left" vertical="top" wrapText="1"/>
    </xf>
    <xf numFmtId="0" fontId="5" fillId="0" borderId="1" xfId="0" applyFont="1" applyBorder="1" applyAlignment="1">
      <alignment vertical="center" wrapText="1"/>
    </xf>
    <xf numFmtId="0" fontId="4" fillId="0" borderId="5" xfId="0" applyFont="1" applyBorder="1" applyAlignment="1">
      <alignment horizontal="center"/>
    </xf>
    <xf numFmtId="3" fontId="5" fillId="0" borderId="4" xfId="0" applyNumberFormat="1" applyFont="1" applyBorder="1" applyAlignment="1">
      <alignment wrapText="1"/>
    </xf>
    <xf numFmtId="0" fontId="5" fillId="0" borderId="2" xfId="0" applyFont="1" applyBorder="1" applyAlignment="1">
      <alignment vertical="center" wrapText="1"/>
    </xf>
    <xf numFmtId="0" fontId="5" fillId="0" borderId="3" xfId="0" applyFont="1" applyBorder="1" applyAlignment="1">
      <alignment vertical="center" wrapText="1"/>
    </xf>
    <xf numFmtId="3" fontId="5" fillId="2" borderId="1" xfId="0" applyNumberFormat="1" applyFont="1" applyFill="1" applyBorder="1" applyAlignment="1">
      <alignment horizontal="right"/>
    </xf>
    <xf numFmtId="0" fontId="4" fillId="2" borderId="1" xfId="0" applyFont="1" applyFill="1" applyBorder="1" applyAlignment="1">
      <alignment horizontal="center"/>
    </xf>
    <xf numFmtId="0" fontId="5" fillId="2" borderId="1" xfId="0" applyFont="1" applyFill="1" applyBorder="1" applyAlignment="1">
      <alignment horizontal="left" wrapText="1"/>
    </xf>
    <xf numFmtId="0" fontId="5" fillId="2" borderId="1" xfId="0" applyFont="1" applyFill="1" applyBorder="1" applyAlignment="1">
      <alignment horizontal="center" wrapText="1"/>
    </xf>
    <xf numFmtId="0" fontId="5" fillId="2" borderId="4" xfId="0" applyFont="1" applyFill="1" applyBorder="1" applyAlignment="1">
      <alignment horizontal="left" wrapText="1"/>
    </xf>
    <xf numFmtId="3" fontId="5" fillId="0" borderId="1" xfId="0" applyNumberFormat="1" applyFont="1" applyBorder="1" applyAlignment="1">
      <alignment horizontal="right" wrapText="1"/>
    </xf>
    <xf numFmtId="0" fontId="5" fillId="0" borderId="4" xfId="0" applyFont="1" applyBorder="1" applyAlignment="1">
      <alignment horizontal="center"/>
    </xf>
    <xf numFmtId="0" fontId="5" fillId="0" borderId="1" xfId="0" applyFont="1" applyBorder="1" applyAlignment="1">
      <alignment horizontal="justify" vertical="center"/>
    </xf>
    <xf numFmtId="0" fontId="5" fillId="0" borderId="4" xfId="0" applyFont="1" applyBorder="1" applyAlignment="1">
      <alignment horizontal="center" wrapText="1"/>
    </xf>
    <xf numFmtId="4" fontId="5" fillId="0" borderId="4" xfId="0" applyNumberFormat="1" applyFont="1" applyBorder="1" applyAlignment="1">
      <alignment horizontal="center" vertical="center" wrapText="1"/>
    </xf>
    <xf numFmtId="4" fontId="5" fillId="0" borderId="6"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0" fontId="4" fillId="2" borderId="1" xfId="0" applyFont="1" applyFill="1" applyBorder="1" applyAlignment="1">
      <alignment vertical="center" wrapText="1"/>
    </xf>
    <xf numFmtId="0" fontId="4" fillId="2" borderId="1" xfId="0" applyFont="1" applyFill="1" applyBorder="1" applyAlignment="1">
      <alignment horizontal="right" wrapText="1"/>
    </xf>
    <xf numFmtId="3" fontId="4" fillId="2" borderId="1" xfId="0" applyNumberFormat="1" applyFont="1" applyFill="1" applyBorder="1" applyAlignment="1">
      <alignment horizontal="right"/>
    </xf>
    <xf numFmtId="0" fontId="5" fillId="2" borderId="1" xfId="0" applyFont="1" applyFill="1" applyBorder="1" applyAlignment="1">
      <alignment horizontal="center"/>
    </xf>
    <xf numFmtId="0" fontId="5" fillId="2" borderId="1" xfId="0" applyFont="1" applyFill="1" applyBorder="1" applyAlignment="1">
      <alignment horizontal="justify" vertical="center"/>
    </xf>
    <xf numFmtId="0" fontId="5" fillId="2" borderId="3" xfId="0" applyFont="1" applyFill="1" applyBorder="1"/>
    <xf numFmtId="0" fontId="5" fillId="2" borderId="3" xfId="0" applyFont="1" applyFill="1" applyBorder="1" applyAlignment="1">
      <alignment horizontal="center"/>
    </xf>
    <xf numFmtId="0" fontId="5" fillId="2" borderId="1" xfId="0" applyFont="1" applyFill="1" applyBorder="1" applyAlignment="1">
      <alignment horizontal="right"/>
    </xf>
    <xf numFmtId="3" fontId="5" fillId="0" borderId="0" xfId="0" applyNumberFormat="1" applyFont="1"/>
    <xf numFmtId="0" fontId="5" fillId="0" borderId="0" xfId="0" applyFont="1" applyAlignment="1">
      <alignment horizontal="right"/>
    </xf>
    <xf numFmtId="3" fontId="5" fillId="0" borderId="0" xfId="0" applyNumberFormat="1" applyFont="1" applyAlignment="1">
      <alignment horizontal="right"/>
    </xf>
    <xf numFmtId="49" fontId="5" fillId="0" borderId="4" xfId="0" applyNumberFormat="1" applyFont="1" applyBorder="1" applyAlignment="1">
      <alignment wrapText="1"/>
    </xf>
    <xf numFmtId="49" fontId="4" fillId="0" borderId="1" xfId="0" applyNumberFormat="1" applyFont="1" applyBorder="1" applyAlignment="1">
      <alignment wrapText="1"/>
    </xf>
    <xf numFmtId="0" fontId="5" fillId="0" borderId="1" xfId="0" applyNumberFormat="1" applyFont="1" applyBorder="1" applyAlignment="1">
      <alignment wrapText="1"/>
    </xf>
    <xf numFmtId="0" fontId="5" fillId="0" borderId="1" xfId="0" applyNumberFormat="1" applyFont="1" applyBorder="1" applyAlignment="1">
      <alignment horizontal="center" wrapText="1"/>
    </xf>
    <xf numFmtId="0" fontId="5" fillId="0" borderId="4" xfId="0" applyNumberFormat="1" applyFont="1" applyBorder="1" applyAlignment="1">
      <alignment wrapText="1"/>
    </xf>
    <xf numFmtId="0" fontId="12" fillId="0" borderId="1" xfId="0" applyFont="1" applyBorder="1" applyAlignment="1">
      <alignment vertical="center" wrapText="1"/>
    </xf>
    <xf numFmtId="0" fontId="14" fillId="0" borderId="1" xfId="0" applyFont="1" applyBorder="1" applyAlignment="1">
      <alignment vertical="center" wrapText="1"/>
    </xf>
    <xf numFmtId="0" fontId="4" fillId="0" borderId="9" xfId="0" applyFont="1" applyBorder="1" applyAlignment="1">
      <alignment horizontal="center"/>
    </xf>
    <xf numFmtId="3" fontId="5" fillId="0" borderId="8" xfId="0" applyNumberFormat="1" applyFont="1" applyBorder="1"/>
    <xf numFmtId="3" fontId="15" fillId="0" borderId="1" xfId="0" applyNumberFormat="1" applyFont="1" applyBorder="1" applyAlignment="1">
      <alignment horizontal="right" vertical="center" wrapText="1"/>
    </xf>
    <xf numFmtId="49" fontId="4" fillId="0" borderId="5" xfId="0" applyNumberFormat="1" applyFont="1" applyBorder="1" applyAlignment="1">
      <alignment wrapText="1"/>
    </xf>
    <xf numFmtId="0" fontId="14" fillId="0" borderId="0" xfId="0" applyFont="1"/>
    <xf numFmtId="49" fontId="6" fillId="0" borderId="1" xfId="0" applyNumberFormat="1" applyFont="1" applyBorder="1" applyAlignment="1">
      <alignment wrapText="1"/>
    </xf>
    <xf numFmtId="0" fontId="6" fillId="0" borderId="1" xfId="0" applyFont="1" applyBorder="1" applyAlignment="1">
      <alignment horizontal="left" wrapText="1"/>
    </xf>
    <xf numFmtId="3" fontId="15" fillId="0" borderId="4" xfId="0" applyNumberFormat="1" applyFont="1" applyBorder="1" applyAlignment="1">
      <alignment horizontal="right" vertical="center" wrapText="1"/>
    </xf>
    <xf numFmtId="0" fontId="16" fillId="0" borderId="1" xfId="0" applyFont="1" applyBorder="1"/>
    <xf numFmtId="0" fontId="6" fillId="0" borderId="1" xfId="0" applyFont="1" applyBorder="1"/>
    <xf numFmtId="3" fontId="6" fillId="0" borderId="1" xfId="0" applyNumberFormat="1" applyFont="1" applyBorder="1"/>
    <xf numFmtId="3" fontId="5" fillId="2" borderId="4" xfId="0" applyNumberFormat="1" applyFont="1" applyFill="1" applyBorder="1" applyAlignment="1">
      <alignment horizontal="right"/>
    </xf>
    <xf numFmtId="0" fontId="14" fillId="0" borderId="1" xfId="0" applyFont="1" applyBorder="1" applyAlignment="1">
      <alignment wrapText="1"/>
    </xf>
    <xf numFmtId="0" fontId="4" fillId="0" borderId="0" xfId="0" applyFont="1" applyAlignment="1">
      <alignment horizontal="center"/>
    </xf>
    <xf numFmtId="3" fontId="4" fillId="0" borderId="0" xfId="0" applyNumberFormat="1" applyFont="1" applyAlignment="1">
      <alignment horizontal="center"/>
    </xf>
    <xf numFmtId="3" fontId="4" fillId="0" borderId="4" xfId="0" applyNumberFormat="1" applyFont="1" applyBorder="1" applyAlignment="1">
      <alignment horizontal="center"/>
    </xf>
    <xf numFmtId="3" fontId="4" fillId="0" borderId="9" xfId="0" applyNumberFormat="1" applyFont="1" applyBorder="1" applyAlignment="1">
      <alignment horizontal="center"/>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ă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67"/>
  <sheetViews>
    <sheetView tabSelected="1" zoomScaleNormal="100" workbookViewId="0">
      <selection activeCell="K1" sqref="K1:K1048576"/>
    </sheetView>
  </sheetViews>
  <sheetFormatPr defaultRowHeight="15" x14ac:dyDescent="0.2"/>
  <cols>
    <col min="1" max="1" width="77.28515625" style="3" customWidth="1"/>
    <col min="2" max="2" width="17.5703125" style="3" customWidth="1"/>
    <col min="3" max="3" width="14.28515625" style="2" customWidth="1"/>
    <col min="4" max="4" width="7.85546875" style="2" customWidth="1"/>
    <col min="5" max="5" width="9.85546875" style="2" customWidth="1"/>
    <col min="6" max="6" width="8.5703125" style="2" customWidth="1"/>
    <col min="7" max="7" width="8.28515625" style="2" customWidth="1"/>
    <col min="8" max="8" width="9.5703125" style="4" bestFit="1" customWidth="1"/>
    <col min="9" max="10" width="9.140625" style="4"/>
    <col min="11" max="12" width="9.140625" style="2"/>
    <col min="13" max="13" width="9.5703125" style="2" bestFit="1" customWidth="1"/>
    <col min="14" max="16384" width="9.140625" style="2"/>
  </cols>
  <sheetData>
    <row r="1" spans="1:17" ht="15.75" x14ac:dyDescent="0.25">
      <c r="A1" s="20"/>
      <c r="B1" s="20"/>
      <c r="C1" s="21" t="s">
        <v>360</v>
      </c>
      <c r="D1" s="21"/>
      <c r="E1" s="5"/>
      <c r="F1" s="5"/>
      <c r="G1" s="5"/>
      <c r="H1" s="99"/>
      <c r="I1" s="99"/>
      <c r="J1" s="99"/>
      <c r="K1" s="5"/>
      <c r="L1" s="5"/>
    </row>
    <row r="2" spans="1:17" ht="15.75" x14ac:dyDescent="0.25">
      <c r="A2" s="123" t="s">
        <v>364</v>
      </c>
      <c r="B2" s="122"/>
      <c r="C2" s="122"/>
      <c r="D2" s="123"/>
      <c r="E2" s="123"/>
      <c r="F2" s="19"/>
      <c r="G2" s="19"/>
      <c r="H2" s="99"/>
      <c r="I2" s="99"/>
      <c r="J2" s="99"/>
      <c r="K2" s="5"/>
      <c r="L2" s="5"/>
    </row>
    <row r="3" spans="1:17" ht="15.75" customHeight="1" x14ac:dyDescent="0.25">
      <c r="A3" s="122" t="s">
        <v>365</v>
      </c>
      <c r="B3" s="122"/>
      <c r="C3" s="122"/>
      <c r="D3" s="122"/>
      <c r="E3" s="122"/>
      <c r="F3" s="19"/>
      <c r="G3" s="100"/>
      <c r="H3" s="99"/>
      <c r="I3" s="99"/>
      <c r="J3" s="101" t="s">
        <v>331</v>
      </c>
      <c r="K3" s="5"/>
      <c r="L3" s="5"/>
    </row>
    <row r="4" spans="1:17" ht="15.75" x14ac:dyDescent="0.25">
      <c r="A4" s="122"/>
      <c r="B4" s="122"/>
      <c r="C4" s="17"/>
      <c r="D4" s="17"/>
      <c r="E4" s="17"/>
      <c r="F4" s="17"/>
      <c r="G4" s="17"/>
      <c r="H4" s="17"/>
      <c r="I4" s="17"/>
      <c r="J4" s="17"/>
      <c r="K4" s="17"/>
      <c r="L4" s="5"/>
    </row>
    <row r="5" spans="1:17" ht="15.75" x14ac:dyDescent="0.25">
      <c r="A5" s="22" t="s">
        <v>46</v>
      </c>
      <c r="B5" s="22" t="s">
        <v>45</v>
      </c>
      <c r="C5" s="13" t="s">
        <v>363</v>
      </c>
      <c r="D5" s="124"/>
      <c r="E5" s="125"/>
      <c r="F5" s="125"/>
      <c r="G5" s="23"/>
      <c r="H5" s="24"/>
      <c r="I5" s="25" t="s">
        <v>366</v>
      </c>
      <c r="J5" s="26"/>
      <c r="K5" s="5"/>
      <c r="L5" s="5"/>
    </row>
    <row r="6" spans="1:17" ht="15.75" x14ac:dyDescent="0.25">
      <c r="A6" s="27"/>
      <c r="B6" s="28"/>
      <c r="C6" s="14" t="s">
        <v>364</v>
      </c>
      <c r="D6" s="29" t="s">
        <v>361</v>
      </c>
      <c r="E6" s="29" t="s">
        <v>362</v>
      </c>
      <c r="F6" s="29" t="s">
        <v>347</v>
      </c>
      <c r="G6" s="30" t="s">
        <v>338</v>
      </c>
      <c r="H6" s="15">
        <v>2027</v>
      </c>
      <c r="I6" s="18">
        <v>2028</v>
      </c>
      <c r="J6" s="18">
        <v>2029</v>
      </c>
      <c r="K6" s="5"/>
      <c r="L6" s="5"/>
    </row>
    <row r="7" spans="1:17" ht="15.75" x14ac:dyDescent="0.25">
      <c r="A7" s="31" t="s">
        <v>40</v>
      </c>
      <c r="B7" s="32" t="s">
        <v>41</v>
      </c>
      <c r="C7" s="33">
        <f>+C8+C17+C20+C26+C27+C28+C29+C30+C31+C32+C33+C35+C37+C38+C39+C40+C34+C36</f>
        <v>225165</v>
      </c>
      <c r="D7" s="33">
        <f t="shared" ref="D7:J7" si="0">+D8+D17+D20+D26+D27+D28+D29+D30+D31+D32+D33+D35+D37+D38+D39+D40+D34+D36</f>
        <v>66742</v>
      </c>
      <c r="E7" s="33">
        <f t="shared" si="0"/>
        <v>63218</v>
      </c>
      <c r="F7" s="33">
        <f t="shared" si="0"/>
        <v>52466</v>
      </c>
      <c r="G7" s="33">
        <f t="shared" si="0"/>
        <v>42739</v>
      </c>
      <c r="H7" s="33">
        <f t="shared" si="0"/>
        <v>231078</v>
      </c>
      <c r="I7" s="33">
        <f t="shared" si="0"/>
        <v>235884</v>
      </c>
      <c r="J7" s="18">
        <f t="shared" si="0"/>
        <v>240913</v>
      </c>
      <c r="K7" s="99"/>
      <c r="L7" s="5"/>
    </row>
    <row r="8" spans="1:17" ht="30" x14ac:dyDescent="0.25">
      <c r="A8" s="34" t="s">
        <v>298</v>
      </c>
      <c r="B8" s="35" t="s">
        <v>49</v>
      </c>
      <c r="C8" s="36">
        <f>+C9+C10+C11+C12+C13+C14+C15+C16</f>
        <v>50526</v>
      </c>
      <c r="D8" s="36">
        <f t="shared" ref="D8:J8" si="1">+D9+D10+D11+D12+D13+D14+D15+D16</f>
        <v>11800</v>
      </c>
      <c r="E8" s="36">
        <f t="shared" si="1"/>
        <v>12909</v>
      </c>
      <c r="F8" s="36">
        <f t="shared" si="1"/>
        <v>12909</v>
      </c>
      <c r="G8" s="36">
        <f t="shared" si="1"/>
        <v>12908</v>
      </c>
      <c r="H8" s="36">
        <f t="shared" si="1"/>
        <v>51017</v>
      </c>
      <c r="I8" s="36">
        <f t="shared" si="1"/>
        <v>52529</v>
      </c>
      <c r="J8" s="39">
        <f t="shared" si="1"/>
        <v>53991</v>
      </c>
      <c r="K8" s="99"/>
      <c r="L8" s="5"/>
      <c r="M8" s="4"/>
      <c r="N8" s="4"/>
      <c r="O8" s="4"/>
      <c r="P8" s="4"/>
      <c r="Q8" s="4"/>
    </row>
    <row r="9" spans="1:17" ht="45" x14ac:dyDescent="0.25">
      <c r="A9" s="34" t="s">
        <v>299</v>
      </c>
      <c r="B9" s="37"/>
      <c r="C9" s="36">
        <v>8313</v>
      </c>
      <c r="D9" s="36">
        <v>2838</v>
      </c>
      <c r="E9" s="36">
        <v>1855</v>
      </c>
      <c r="F9" s="36">
        <v>2258</v>
      </c>
      <c r="G9" s="36">
        <v>1362</v>
      </c>
      <c r="H9" s="16">
        <v>8589</v>
      </c>
      <c r="I9" s="39">
        <v>8862</v>
      </c>
      <c r="J9" s="39">
        <v>9126</v>
      </c>
      <c r="K9" s="99"/>
      <c r="L9" s="5"/>
    </row>
    <row r="10" spans="1:17" ht="15.75" x14ac:dyDescent="0.25">
      <c r="A10" s="38" t="s">
        <v>385</v>
      </c>
      <c r="B10" s="37"/>
      <c r="C10" s="36">
        <v>107</v>
      </c>
      <c r="D10" s="39">
        <v>10</v>
      </c>
      <c r="E10" s="36">
        <v>30</v>
      </c>
      <c r="F10" s="36">
        <v>30</v>
      </c>
      <c r="G10" s="36">
        <v>37</v>
      </c>
      <c r="H10" s="16">
        <v>55</v>
      </c>
      <c r="I10" s="39">
        <v>63</v>
      </c>
      <c r="J10" s="39">
        <v>64</v>
      </c>
      <c r="K10" s="99"/>
      <c r="L10" s="99"/>
      <c r="M10" s="99"/>
      <c r="N10" s="99"/>
      <c r="O10" s="99"/>
    </row>
    <row r="11" spans="1:17" ht="30" x14ac:dyDescent="0.25">
      <c r="A11" s="38" t="s">
        <v>386</v>
      </c>
      <c r="B11" s="37"/>
      <c r="C11" s="36">
        <v>1448</v>
      </c>
      <c r="D11" s="39">
        <v>265</v>
      </c>
      <c r="E11" s="36">
        <v>530</v>
      </c>
      <c r="F11" s="36">
        <v>235</v>
      </c>
      <c r="G11" s="36">
        <v>418</v>
      </c>
      <c r="H11" s="16">
        <v>1498</v>
      </c>
      <c r="I11" s="39">
        <v>1541</v>
      </c>
      <c r="J11" s="39">
        <v>1597</v>
      </c>
      <c r="K11" s="99"/>
      <c r="L11" s="5"/>
      <c r="M11" s="4"/>
    </row>
    <row r="12" spans="1:17" ht="30" x14ac:dyDescent="0.25">
      <c r="A12" s="34" t="s">
        <v>300</v>
      </c>
      <c r="B12" s="37"/>
      <c r="C12" s="36">
        <v>37841</v>
      </c>
      <c r="D12" s="39">
        <v>8174</v>
      </c>
      <c r="E12" s="36">
        <v>9719</v>
      </c>
      <c r="F12" s="36">
        <v>9654</v>
      </c>
      <c r="G12" s="36">
        <v>10294</v>
      </c>
      <c r="H12" s="16">
        <v>39052</v>
      </c>
      <c r="I12" s="39">
        <v>40225</v>
      </c>
      <c r="J12" s="39">
        <v>41351</v>
      </c>
      <c r="K12" s="99"/>
      <c r="L12" s="5"/>
    </row>
    <row r="13" spans="1:17" ht="30" x14ac:dyDescent="0.25">
      <c r="A13" s="38" t="s">
        <v>301</v>
      </c>
      <c r="B13" s="40"/>
      <c r="C13" s="36">
        <v>1010</v>
      </c>
      <c r="D13" s="39">
        <v>0</v>
      </c>
      <c r="E13" s="36">
        <v>350</v>
      </c>
      <c r="F13" s="36">
        <v>300</v>
      </c>
      <c r="G13" s="36">
        <v>360</v>
      </c>
      <c r="H13" s="16">
        <v>0</v>
      </c>
      <c r="I13" s="39">
        <v>0</v>
      </c>
      <c r="J13" s="39">
        <v>0</v>
      </c>
      <c r="K13" s="99"/>
      <c r="L13" s="5"/>
    </row>
    <row r="14" spans="1:17" ht="15.75" x14ac:dyDescent="0.25">
      <c r="A14" s="38" t="s">
        <v>302</v>
      </c>
      <c r="B14" s="40"/>
      <c r="C14" s="36">
        <v>500</v>
      </c>
      <c r="D14" s="39">
        <v>115</v>
      </c>
      <c r="E14" s="36">
        <v>125</v>
      </c>
      <c r="F14" s="36">
        <v>130</v>
      </c>
      <c r="G14" s="36">
        <v>130</v>
      </c>
      <c r="H14" s="16">
        <v>516</v>
      </c>
      <c r="I14" s="39">
        <v>531</v>
      </c>
      <c r="J14" s="39">
        <v>546</v>
      </c>
      <c r="K14" s="99"/>
      <c r="L14" s="5"/>
    </row>
    <row r="15" spans="1:17" ht="28.5" customHeight="1" x14ac:dyDescent="0.25">
      <c r="A15" s="38" t="s">
        <v>303</v>
      </c>
      <c r="B15" s="41"/>
      <c r="C15" s="36">
        <v>263</v>
      </c>
      <c r="D15" s="39">
        <v>0</v>
      </c>
      <c r="E15" s="36">
        <v>100</v>
      </c>
      <c r="F15" s="36">
        <v>100</v>
      </c>
      <c r="G15" s="36">
        <v>63</v>
      </c>
      <c r="H15" s="16">
        <v>263</v>
      </c>
      <c r="I15" s="39">
        <v>263</v>
      </c>
      <c r="J15" s="39">
        <v>263</v>
      </c>
      <c r="K15" s="99"/>
      <c r="L15" s="5"/>
    </row>
    <row r="16" spans="1:17" ht="15.75" x14ac:dyDescent="0.25">
      <c r="A16" s="34" t="s">
        <v>150</v>
      </c>
      <c r="B16" s="42"/>
      <c r="C16" s="36">
        <v>1044</v>
      </c>
      <c r="D16" s="39">
        <v>398</v>
      </c>
      <c r="E16" s="36">
        <v>200</v>
      </c>
      <c r="F16" s="36">
        <v>202</v>
      </c>
      <c r="G16" s="36">
        <v>244</v>
      </c>
      <c r="H16" s="16">
        <v>1044</v>
      </c>
      <c r="I16" s="39">
        <v>1044</v>
      </c>
      <c r="J16" s="39">
        <v>1044</v>
      </c>
      <c r="K16" s="99"/>
      <c r="L16" s="5"/>
    </row>
    <row r="17" spans="1:12" ht="15.75" x14ac:dyDescent="0.25">
      <c r="A17" s="43" t="s">
        <v>135</v>
      </c>
      <c r="B17" s="42" t="s">
        <v>137</v>
      </c>
      <c r="C17" s="39">
        <f>+C18+C19</f>
        <v>1231</v>
      </c>
      <c r="D17" s="39">
        <f t="shared" ref="D17:G17" si="2">+D18+D19</f>
        <v>286</v>
      </c>
      <c r="E17" s="39">
        <f t="shared" si="2"/>
        <v>315</v>
      </c>
      <c r="F17" s="39">
        <f t="shared" si="2"/>
        <v>315</v>
      </c>
      <c r="G17" s="39">
        <f t="shared" si="2"/>
        <v>315</v>
      </c>
      <c r="H17" s="16">
        <v>1234</v>
      </c>
      <c r="I17" s="39">
        <v>1236</v>
      </c>
      <c r="J17" s="39">
        <v>1238</v>
      </c>
      <c r="K17" s="99"/>
      <c r="L17" s="5"/>
    </row>
    <row r="18" spans="1:12" ht="15.75" x14ac:dyDescent="0.25">
      <c r="A18" s="34" t="s">
        <v>134</v>
      </c>
      <c r="B18" s="37"/>
      <c r="C18" s="39">
        <v>1140</v>
      </c>
      <c r="D18" s="39">
        <v>286</v>
      </c>
      <c r="E18" s="39">
        <v>284</v>
      </c>
      <c r="F18" s="39">
        <v>285</v>
      </c>
      <c r="G18" s="39">
        <v>285</v>
      </c>
      <c r="H18" s="16">
        <v>1140</v>
      </c>
      <c r="I18" s="39">
        <v>1140</v>
      </c>
      <c r="J18" s="39">
        <v>1140</v>
      </c>
      <c r="K18" s="99"/>
      <c r="L18" s="5"/>
    </row>
    <row r="19" spans="1:12" ht="15.75" x14ac:dyDescent="0.25">
      <c r="A19" s="38" t="s">
        <v>136</v>
      </c>
      <c r="B19" s="37"/>
      <c r="C19" s="25">
        <v>91</v>
      </c>
      <c r="D19" s="39">
        <f t="shared" ref="D19" si="3">+D22+D25</f>
        <v>0</v>
      </c>
      <c r="E19" s="39">
        <v>31</v>
      </c>
      <c r="F19" s="39">
        <v>30</v>
      </c>
      <c r="G19" s="39">
        <v>30</v>
      </c>
      <c r="H19" s="16">
        <v>94</v>
      </c>
      <c r="I19" s="39">
        <v>96</v>
      </c>
      <c r="J19" s="39">
        <v>98</v>
      </c>
      <c r="K19" s="99"/>
      <c r="L19" s="5"/>
    </row>
    <row r="20" spans="1:12" ht="15.75" x14ac:dyDescent="0.25">
      <c r="A20" s="34" t="s">
        <v>229</v>
      </c>
      <c r="B20" s="44" t="s">
        <v>50</v>
      </c>
      <c r="C20" s="39">
        <f>+C21+C22+C23+C24+C25</f>
        <v>920</v>
      </c>
      <c r="D20" s="39">
        <f t="shared" ref="D20:G20" si="4">+D21+D22+D23+D24+D25</f>
        <v>0</v>
      </c>
      <c r="E20" s="39">
        <f t="shared" si="4"/>
        <v>307</v>
      </c>
      <c r="F20" s="39">
        <f t="shared" si="4"/>
        <v>307</v>
      </c>
      <c r="G20" s="39">
        <f t="shared" si="4"/>
        <v>306</v>
      </c>
      <c r="H20" s="16">
        <v>0</v>
      </c>
      <c r="I20" s="39">
        <v>0</v>
      </c>
      <c r="J20" s="39">
        <v>0</v>
      </c>
      <c r="K20" s="99"/>
      <c r="L20" s="5"/>
    </row>
    <row r="21" spans="1:12" ht="45" x14ac:dyDescent="0.25">
      <c r="A21" s="34" t="s">
        <v>379</v>
      </c>
      <c r="B21" s="44"/>
      <c r="C21" s="25">
        <v>350</v>
      </c>
      <c r="D21" s="39">
        <v>0</v>
      </c>
      <c r="E21" s="36">
        <v>187</v>
      </c>
      <c r="F21" s="16">
        <v>107</v>
      </c>
      <c r="G21" s="16">
        <v>56</v>
      </c>
      <c r="H21" s="16">
        <v>0</v>
      </c>
      <c r="I21" s="39">
        <v>0</v>
      </c>
      <c r="J21" s="39">
        <v>0</v>
      </c>
      <c r="K21" s="99"/>
      <c r="L21" s="5"/>
    </row>
    <row r="22" spans="1:12" ht="15.75" x14ac:dyDescent="0.25">
      <c r="A22" s="34" t="s">
        <v>378</v>
      </c>
      <c r="B22" s="44"/>
      <c r="C22" s="25">
        <v>100</v>
      </c>
      <c r="D22" s="39">
        <v>0</v>
      </c>
      <c r="E22" s="36">
        <v>0</v>
      </c>
      <c r="F22" s="16">
        <v>100</v>
      </c>
      <c r="G22" s="16">
        <v>0</v>
      </c>
      <c r="H22" s="16">
        <v>0</v>
      </c>
      <c r="I22" s="39">
        <v>0</v>
      </c>
      <c r="J22" s="39">
        <v>0</v>
      </c>
      <c r="K22" s="99"/>
      <c r="L22" s="5"/>
    </row>
    <row r="23" spans="1:12" ht="15.75" x14ac:dyDescent="0.25">
      <c r="A23" s="34" t="s">
        <v>377</v>
      </c>
      <c r="B23" s="44"/>
      <c r="C23" s="25">
        <v>100</v>
      </c>
      <c r="D23" s="39">
        <v>0</v>
      </c>
      <c r="E23" s="36">
        <v>0</v>
      </c>
      <c r="F23" s="16">
        <v>100</v>
      </c>
      <c r="G23" s="16">
        <v>0</v>
      </c>
      <c r="H23" s="16">
        <v>0</v>
      </c>
      <c r="I23" s="39">
        <v>0</v>
      </c>
      <c r="J23" s="39">
        <v>0</v>
      </c>
      <c r="K23" s="99"/>
      <c r="L23" s="5"/>
    </row>
    <row r="24" spans="1:12" ht="15.75" x14ac:dyDescent="0.25">
      <c r="A24" s="34" t="s">
        <v>375</v>
      </c>
      <c r="B24" s="44"/>
      <c r="C24" s="25">
        <v>120</v>
      </c>
      <c r="D24" s="39">
        <v>0</v>
      </c>
      <c r="E24" s="36">
        <v>120</v>
      </c>
      <c r="F24" s="16">
        <v>0</v>
      </c>
      <c r="G24" s="16">
        <v>0</v>
      </c>
      <c r="H24" s="16">
        <v>0</v>
      </c>
      <c r="I24" s="39">
        <v>0</v>
      </c>
      <c r="J24" s="39">
        <v>0</v>
      </c>
      <c r="K24" s="99"/>
      <c r="L24" s="5"/>
    </row>
    <row r="25" spans="1:12" ht="15.75" x14ac:dyDescent="0.25">
      <c r="A25" s="34" t="s">
        <v>376</v>
      </c>
      <c r="B25" s="44"/>
      <c r="C25" s="25">
        <v>250</v>
      </c>
      <c r="D25" s="39">
        <v>0</v>
      </c>
      <c r="E25" s="36">
        <v>0</v>
      </c>
      <c r="F25" s="16">
        <v>0</v>
      </c>
      <c r="G25" s="16">
        <v>250</v>
      </c>
      <c r="H25" s="16">
        <v>0</v>
      </c>
      <c r="I25" s="39">
        <v>0</v>
      </c>
      <c r="J25" s="39">
        <v>0</v>
      </c>
      <c r="K25" s="99"/>
      <c r="L25" s="5"/>
    </row>
    <row r="26" spans="1:12" ht="15.75" x14ac:dyDescent="0.25">
      <c r="A26" s="34" t="s">
        <v>130</v>
      </c>
      <c r="B26" s="37" t="s">
        <v>51</v>
      </c>
      <c r="C26" s="36">
        <v>88346</v>
      </c>
      <c r="D26" s="39">
        <v>20958</v>
      </c>
      <c r="E26" s="36">
        <v>22462</v>
      </c>
      <c r="F26" s="36">
        <v>22463</v>
      </c>
      <c r="G26" s="36">
        <v>22463</v>
      </c>
      <c r="H26" s="16">
        <v>90290</v>
      </c>
      <c r="I26" s="39">
        <v>92457</v>
      </c>
      <c r="J26" s="39">
        <v>94398</v>
      </c>
      <c r="K26" s="99"/>
      <c r="L26" s="5"/>
    </row>
    <row r="27" spans="1:12" ht="15.75" x14ac:dyDescent="0.25">
      <c r="A27" s="34" t="s">
        <v>383</v>
      </c>
      <c r="B27" s="37" t="s">
        <v>384</v>
      </c>
      <c r="C27" s="36">
        <v>0</v>
      </c>
      <c r="D27" s="39">
        <v>0</v>
      </c>
      <c r="E27" s="36">
        <v>0</v>
      </c>
      <c r="F27" s="36">
        <v>0</v>
      </c>
      <c r="G27" s="36">
        <v>0</v>
      </c>
      <c r="H27" s="16">
        <v>537</v>
      </c>
      <c r="I27" s="39">
        <v>552</v>
      </c>
      <c r="J27" s="39">
        <v>566</v>
      </c>
      <c r="K27" s="99"/>
      <c r="L27" s="5"/>
    </row>
    <row r="28" spans="1:12" ht="18" customHeight="1" x14ac:dyDescent="0.25">
      <c r="A28" s="34" t="s">
        <v>382</v>
      </c>
      <c r="B28" s="37" t="s">
        <v>182</v>
      </c>
      <c r="C28" s="36">
        <v>2192</v>
      </c>
      <c r="D28" s="39">
        <v>548</v>
      </c>
      <c r="E28" s="36">
        <v>548</v>
      </c>
      <c r="F28" s="36">
        <v>548</v>
      </c>
      <c r="G28" s="36">
        <v>548</v>
      </c>
      <c r="H28" s="16">
        <v>0</v>
      </c>
      <c r="I28" s="39">
        <v>0</v>
      </c>
      <c r="J28" s="39">
        <v>0</v>
      </c>
      <c r="K28" s="99"/>
      <c r="L28" s="5"/>
    </row>
    <row r="29" spans="1:12" ht="18" customHeight="1" x14ac:dyDescent="0.25">
      <c r="A29" s="34" t="s">
        <v>270</v>
      </c>
      <c r="B29" s="37" t="s">
        <v>272</v>
      </c>
      <c r="C29" s="36">
        <v>1098</v>
      </c>
      <c r="D29" s="39">
        <v>98</v>
      </c>
      <c r="E29" s="36">
        <v>500</v>
      </c>
      <c r="F29" s="36">
        <v>500</v>
      </c>
      <c r="G29" s="36">
        <v>0</v>
      </c>
      <c r="H29" s="16">
        <v>0</v>
      </c>
      <c r="I29" s="39">
        <v>0</v>
      </c>
      <c r="J29" s="39">
        <v>0</v>
      </c>
      <c r="K29" s="99"/>
      <c r="L29" s="5"/>
    </row>
    <row r="30" spans="1:12" ht="18" customHeight="1" x14ac:dyDescent="0.25">
      <c r="A30" s="34" t="s">
        <v>275</v>
      </c>
      <c r="B30" s="37" t="s">
        <v>351</v>
      </c>
      <c r="C30" s="36">
        <v>25</v>
      </c>
      <c r="D30" s="39">
        <v>25</v>
      </c>
      <c r="E30" s="36">
        <v>0</v>
      </c>
      <c r="F30" s="36">
        <v>0</v>
      </c>
      <c r="G30" s="36">
        <v>0</v>
      </c>
      <c r="H30" s="16">
        <v>0</v>
      </c>
      <c r="I30" s="39">
        <v>0</v>
      </c>
      <c r="J30" s="39">
        <v>0</v>
      </c>
      <c r="K30" s="99"/>
      <c r="L30" s="5"/>
    </row>
    <row r="31" spans="1:12" ht="15.75" x14ac:dyDescent="0.25">
      <c r="A31" s="34" t="s">
        <v>156</v>
      </c>
      <c r="B31" s="37" t="s">
        <v>157</v>
      </c>
      <c r="C31" s="36">
        <v>408</v>
      </c>
      <c r="D31" s="39">
        <v>102</v>
      </c>
      <c r="E31" s="36">
        <v>102</v>
      </c>
      <c r="F31" s="36">
        <v>102</v>
      </c>
      <c r="G31" s="36">
        <v>102</v>
      </c>
      <c r="H31" s="16">
        <v>500</v>
      </c>
      <c r="I31" s="39">
        <v>510</v>
      </c>
      <c r="J31" s="39">
        <v>520</v>
      </c>
      <c r="K31" s="99"/>
      <c r="L31" s="5"/>
    </row>
    <row r="32" spans="1:12" ht="15.75" x14ac:dyDescent="0.25">
      <c r="A32" s="34" t="s">
        <v>274</v>
      </c>
      <c r="B32" s="37" t="s">
        <v>273</v>
      </c>
      <c r="C32" s="36">
        <v>0</v>
      </c>
      <c r="D32" s="39">
        <v>0</v>
      </c>
      <c r="E32" s="36">
        <v>0</v>
      </c>
      <c r="F32" s="36">
        <v>0</v>
      </c>
      <c r="G32" s="36">
        <v>0</v>
      </c>
      <c r="H32" s="16">
        <v>0</v>
      </c>
      <c r="I32" s="39">
        <v>0</v>
      </c>
      <c r="J32" s="39">
        <v>0</v>
      </c>
      <c r="K32" s="99"/>
      <c r="L32" s="5"/>
    </row>
    <row r="33" spans="1:13" ht="15.75" x14ac:dyDescent="0.25">
      <c r="A33" s="34" t="s">
        <v>156</v>
      </c>
      <c r="B33" s="37" t="s">
        <v>269</v>
      </c>
      <c r="C33" s="36">
        <v>1805</v>
      </c>
      <c r="D33" s="39">
        <v>490</v>
      </c>
      <c r="E33" s="36">
        <v>438</v>
      </c>
      <c r="F33" s="36">
        <v>438</v>
      </c>
      <c r="G33" s="36">
        <v>439</v>
      </c>
      <c r="H33" s="16">
        <v>2000</v>
      </c>
      <c r="I33" s="39">
        <v>2100</v>
      </c>
      <c r="J33" s="39">
        <v>2200</v>
      </c>
      <c r="K33" s="99"/>
      <c r="L33" s="5"/>
    </row>
    <row r="34" spans="1:13" ht="15.75" x14ac:dyDescent="0.25">
      <c r="A34" s="34" t="s">
        <v>421</v>
      </c>
      <c r="B34" s="37" t="s">
        <v>420</v>
      </c>
      <c r="C34" s="36">
        <v>710</v>
      </c>
      <c r="D34" s="39">
        <v>0</v>
      </c>
      <c r="E34" s="36">
        <v>710</v>
      </c>
      <c r="F34" s="36">
        <v>0</v>
      </c>
      <c r="G34" s="36">
        <v>0</v>
      </c>
      <c r="H34" s="16">
        <v>0</v>
      </c>
      <c r="I34" s="39">
        <v>0</v>
      </c>
      <c r="J34" s="39">
        <v>0</v>
      </c>
      <c r="K34" s="99"/>
      <c r="L34" s="5"/>
    </row>
    <row r="35" spans="1:13" ht="15.75" x14ac:dyDescent="0.25">
      <c r="A35" s="34" t="s">
        <v>359</v>
      </c>
      <c r="B35" s="37" t="s">
        <v>256</v>
      </c>
      <c r="C35" s="36">
        <v>5102</v>
      </c>
      <c r="D35" s="39">
        <v>4902</v>
      </c>
      <c r="E35" s="36">
        <v>200</v>
      </c>
      <c r="F35" s="36">
        <v>0</v>
      </c>
      <c r="G35" s="36">
        <v>0</v>
      </c>
      <c r="H35" s="16">
        <v>0</v>
      </c>
      <c r="I35" s="39">
        <v>0</v>
      </c>
      <c r="J35" s="39">
        <v>0</v>
      </c>
      <c r="K35" s="99"/>
      <c r="L35" s="5"/>
    </row>
    <row r="36" spans="1:13" ht="15.75" x14ac:dyDescent="0.25">
      <c r="A36" s="34" t="s">
        <v>500</v>
      </c>
      <c r="B36" s="37" t="s">
        <v>499</v>
      </c>
      <c r="C36" s="36">
        <v>51</v>
      </c>
      <c r="D36" s="39">
        <v>0</v>
      </c>
      <c r="E36" s="36">
        <v>51</v>
      </c>
      <c r="F36" s="36">
        <v>0</v>
      </c>
      <c r="G36" s="36">
        <v>0</v>
      </c>
      <c r="H36" s="16">
        <v>0</v>
      </c>
      <c r="I36" s="39">
        <v>0</v>
      </c>
      <c r="J36" s="39">
        <v>0</v>
      </c>
      <c r="K36" s="99"/>
      <c r="L36" s="5"/>
    </row>
    <row r="37" spans="1:13" ht="15.75" x14ac:dyDescent="0.25">
      <c r="A37" s="34" t="s">
        <v>326</v>
      </c>
      <c r="B37" s="37" t="s">
        <v>304</v>
      </c>
      <c r="C37" s="36">
        <v>645</v>
      </c>
      <c r="D37" s="39">
        <v>645</v>
      </c>
      <c r="E37" s="36">
        <v>0</v>
      </c>
      <c r="F37" s="36">
        <v>0</v>
      </c>
      <c r="G37" s="36">
        <v>0</v>
      </c>
      <c r="H37" s="16">
        <v>0</v>
      </c>
      <c r="I37" s="39">
        <v>0</v>
      </c>
      <c r="J37" s="39">
        <v>0</v>
      </c>
      <c r="K37" s="99"/>
      <c r="L37" s="5"/>
    </row>
    <row r="38" spans="1:13" ht="15.75" x14ac:dyDescent="0.25">
      <c r="A38" s="34" t="s">
        <v>348</v>
      </c>
      <c r="B38" s="37" t="s">
        <v>334</v>
      </c>
      <c r="C38" s="36">
        <v>120</v>
      </c>
      <c r="D38" s="39">
        <v>120</v>
      </c>
      <c r="E38" s="36">
        <v>0</v>
      </c>
      <c r="F38" s="36">
        <v>0</v>
      </c>
      <c r="G38" s="36">
        <v>0</v>
      </c>
      <c r="H38" s="16">
        <v>0</v>
      </c>
      <c r="I38" s="39">
        <v>0</v>
      </c>
      <c r="J38" s="39">
        <v>0</v>
      </c>
      <c r="K38" s="99"/>
      <c r="L38" s="5"/>
    </row>
    <row r="39" spans="1:13" ht="15.75" x14ac:dyDescent="0.25">
      <c r="A39" s="34" t="s">
        <v>222</v>
      </c>
      <c r="B39" s="37" t="s">
        <v>352</v>
      </c>
      <c r="C39" s="36">
        <v>71986</v>
      </c>
      <c r="D39" s="39">
        <v>26768</v>
      </c>
      <c r="E39" s="36">
        <v>24676</v>
      </c>
      <c r="F39" s="36">
        <v>14884</v>
      </c>
      <c r="G39" s="36">
        <v>5658</v>
      </c>
      <c r="H39" s="16">
        <v>85500</v>
      </c>
      <c r="I39" s="39">
        <v>86500</v>
      </c>
      <c r="J39" s="39">
        <v>88000</v>
      </c>
      <c r="K39" s="99"/>
      <c r="L39" s="5"/>
    </row>
    <row r="40" spans="1:13" ht="15.75" x14ac:dyDescent="0.25">
      <c r="A40" s="34" t="s">
        <v>328</v>
      </c>
      <c r="B40" s="37" t="s">
        <v>353</v>
      </c>
      <c r="C40" s="36">
        <v>0</v>
      </c>
      <c r="D40" s="39">
        <v>0</v>
      </c>
      <c r="E40" s="36">
        <v>0</v>
      </c>
      <c r="F40" s="36">
        <v>0</v>
      </c>
      <c r="G40" s="36">
        <v>0</v>
      </c>
      <c r="H40" s="16">
        <v>0</v>
      </c>
      <c r="I40" s="39">
        <v>0</v>
      </c>
      <c r="J40" s="39">
        <v>0</v>
      </c>
      <c r="K40" s="99"/>
      <c r="L40" s="5"/>
    </row>
    <row r="41" spans="1:13" ht="15.75" x14ac:dyDescent="0.25">
      <c r="A41" s="45" t="s">
        <v>0</v>
      </c>
      <c r="B41" s="10"/>
      <c r="C41" s="46">
        <f>+C42+C48+C57+C59+C68+C166+C172+C224+C279+C411+C438+C440</f>
        <v>225165</v>
      </c>
      <c r="D41" s="46">
        <f t="shared" ref="D41" si="5">+D42+D48+D57+D59+D68+D166+D172+D224+D279+D411+D438+D440</f>
        <v>66742</v>
      </c>
      <c r="E41" s="46">
        <f t="shared" ref="E41" si="6">+E42+E48+E57+E59+E68+E166+E172+E224+E279+E411+E438+E440</f>
        <v>63218</v>
      </c>
      <c r="F41" s="46">
        <f t="shared" ref="F41" si="7">+F42+F48+F57+F59+F68+F166+F172+F224+F279+F411+F438+F440</f>
        <v>52466</v>
      </c>
      <c r="G41" s="46">
        <f t="shared" ref="G41" si="8">+G42+G48+G57+G59+G68+G166+G172+G224+G279+G411+G438+G440</f>
        <v>42739</v>
      </c>
      <c r="H41" s="46">
        <f t="shared" ref="H41" si="9">+H42+H48+H57+H59+H68+H166+H172+H224+H279+H411+H438+H440</f>
        <v>231078</v>
      </c>
      <c r="I41" s="46">
        <f t="shared" ref="I41" si="10">+I42+I48+I57+I59+I68+I166+I172+I224+I279+I411+I438+I440</f>
        <v>235884</v>
      </c>
      <c r="J41" s="46">
        <f t="shared" ref="J41" si="11">+J42+J48+J57+J59+J68+J166+J172+J224+J279+J411+J438+J440</f>
        <v>240913</v>
      </c>
      <c r="K41" s="99"/>
      <c r="L41" s="5"/>
    </row>
    <row r="42" spans="1:13" ht="15.75" x14ac:dyDescent="0.25">
      <c r="A42" s="45" t="s">
        <v>2</v>
      </c>
      <c r="B42" s="47" t="s">
        <v>115</v>
      </c>
      <c r="C42" s="18">
        <f>+C43+C44+C45+C46+C47</f>
        <v>24816</v>
      </c>
      <c r="D42" s="18">
        <f t="shared" ref="D42:J42" si="12">+D43+D44+D45+D46+D47</f>
        <v>6249</v>
      </c>
      <c r="E42" s="18">
        <f t="shared" si="12"/>
        <v>6655</v>
      </c>
      <c r="F42" s="18">
        <f t="shared" si="12"/>
        <v>6556</v>
      </c>
      <c r="G42" s="18">
        <f t="shared" si="12"/>
        <v>5356</v>
      </c>
      <c r="H42" s="18">
        <f t="shared" si="12"/>
        <v>24315</v>
      </c>
      <c r="I42" s="18">
        <f t="shared" si="12"/>
        <v>24315</v>
      </c>
      <c r="J42" s="18">
        <f t="shared" si="12"/>
        <v>24315</v>
      </c>
      <c r="K42" s="99"/>
      <c r="L42" s="5"/>
    </row>
    <row r="43" spans="1:13" ht="15.75" x14ac:dyDescent="0.25">
      <c r="A43" s="10" t="s">
        <v>1</v>
      </c>
      <c r="B43" s="48" t="s">
        <v>52</v>
      </c>
      <c r="C43" s="39">
        <f>+D43+E43+F43+G43</f>
        <v>20990</v>
      </c>
      <c r="D43" s="39">
        <v>4990</v>
      </c>
      <c r="E43" s="39">
        <v>5400</v>
      </c>
      <c r="F43" s="39">
        <v>5300</v>
      </c>
      <c r="G43" s="36">
        <v>5300</v>
      </c>
      <c r="H43" s="16">
        <v>19500</v>
      </c>
      <c r="I43" s="39">
        <v>19500</v>
      </c>
      <c r="J43" s="39">
        <v>19500</v>
      </c>
      <c r="K43" s="99"/>
      <c r="L43" s="5"/>
    </row>
    <row r="44" spans="1:13" ht="15.75" x14ac:dyDescent="0.25">
      <c r="A44" s="10" t="s">
        <v>3</v>
      </c>
      <c r="B44" s="48" t="s">
        <v>53</v>
      </c>
      <c r="C44" s="39">
        <v>3600</v>
      </c>
      <c r="D44" s="39">
        <v>1201</v>
      </c>
      <c r="E44" s="39">
        <v>1199</v>
      </c>
      <c r="F44" s="39">
        <v>1200</v>
      </c>
      <c r="G44" s="36">
        <v>0</v>
      </c>
      <c r="H44" s="16">
        <v>4600</v>
      </c>
      <c r="I44" s="39">
        <v>4600</v>
      </c>
      <c r="J44" s="39">
        <v>4600</v>
      </c>
      <c r="K44" s="99"/>
      <c r="L44" s="5"/>
    </row>
    <row r="45" spans="1:13" ht="15.75" x14ac:dyDescent="0.25">
      <c r="A45" s="10" t="s">
        <v>329</v>
      </c>
      <c r="B45" s="48" t="s">
        <v>330</v>
      </c>
      <c r="C45" s="39">
        <f t="shared" ref="C45:C47" si="13">+D45+E45+F45+G45</f>
        <v>2</v>
      </c>
      <c r="D45" s="39">
        <v>2</v>
      </c>
      <c r="E45" s="39">
        <v>0</v>
      </c>
      <c r="F45" s="39">
        <v>0</v>
      </c>
      <c r="G45" s="36">
        <v>0</v>
      </c>
      <c r="H45" s="16">
        <v>0</v>
      </c>
      <c r="I45" s="39">
        <v>0</v>
      </c>
      <c r="J45" s="39">
        <v>0</v>
      </c>
      <c r="K45" s="99"/>
      <c r="L45" s="5"/>
    </row>
    <row r="46" spans="1:13" ht="15.75" x14ac:dyDescent="0.25">
      <c r="A46" s="10" t="s">
        <v>167</v>
      </c>
      <c r="B46" s="48" t="s">
        <v>163</v>
      </c>
      <c r="C46" s="39">
        <f t="shared" si="13"/>
        <v>80</v>
      </c>
      <c r="D46" s="39">
        <v>20</v>
      </c>
      <c r="E46" s="36">
        <v>20</v>
      </c>
      <c r="F46" s="36">
        <v>20</v>
      </c>
      <c r="G46" s="36">
        <v>20</v>
      </c>
      <c r="H46" s="16">
        <v>65</v>
      </c>
      <c r="I46" s="39">
        <v>65</v>
      </c>
      <c r="J46" s="39">
        <v>65</v>
      </c>
      <c r="K46" s="99"/>
      <c r="L46" s="5"/>
    </row>
    <row r="47" spans="1:13" ht="15.75" x14ac:dyDescent="0.25">
      <c r="A47" s="27" t="s">
        <v>280</v>
      </c>
      <c r="B47" s="48" t="s">
        <v>279</v>
      </c>
      <c r="C47" s="39">
        <f t="shared" si="13"/>
        <v>144</v>
      </c>
      <c r="D47" s="39">
        <v>36</v>
      </c>
      <c r="E47" s="36">
        <v>36</v>
      </c>
      <c r="F47" s="36">
        <v>36</v>
      </c>
      <c r="G47" s="36">
        <v>36</v>
      </c>
      <c r="H47" s="16">
        <v>150</v>
      </c>
      <c r="I47" s="39">
        <v>150</v>
      </c>
      <c r="J47" s="39">
        <v>150</v>
      </c>
      <c r="K47" s="99"/>
      <c r="L47" s="5"/>
      <c r="M47" s="4"/>
    </row>
    <row r="48" spans="1:13" ht="15.75" x14ac:dyDescent="0.25">
      <c r="A48" s="45" t="s">
        <v>5</v>
      </c>
      <c r="B48" s="49" t="s">
        <v>54</v>
      </c>
      <c r="C48" s="18">
        <f>C53+C56+C51+C52</f>
        <v>4128</v>
      </c>
      <c r="D48" s="18">
        <f t="shared" ref="D48:G48" si="14">D53+D56+D51+D52</f>
        <v>1119</v>
      </c>
      <c r="E48" s="18">
        <f t="shared" si="14"/>
        <v>1620</v>
      </c>
      <c r="F48" s="18">
        <f t="shared" si="14"/>
        <v>726</v>
      </c>
      <c r="G48" s="18">
        <f t="shared" si="14"/>
        <v>663</v>
      </c>
      <c r="H48" s="18">
        <f t="shared" ref="H48:J48" si="15">+H53+H51+H56</f>
        <v>1080</v>
      </c>
      <c r="I48" s="18">
        <f t="shared" si="15"/>
        <v>1080</v>
      </c>
      <c r="J48" s="18">
        <f t="shared" si="15"/>
        <v>1080</v>
      </c>
      <c r="K48" s="99"/>
      <c r="L48" s="5"/>
    </row>
    <row r="49" spans="1:13" ht="15.75" x14ac:dyDescent="0.25">
      <c r="A49" s="10" t="s">
        <v>1</v>
      </c>
      <c r="B49" s="48" t="s">
        <v>55</v>
      </c>
      <c r="C49" s="39">
        <f>C54</f>
        <v>1997</v>
      </c>
      <c r="D49" s="39">
        <f t="shared" ref="D49:J49" si="16">D54</f>
        <v>497</v>
      </c>
      <c r="E49" s="39">
        <f t="shared" si="16"/>
        <v>500</v>
      </c>
      <c r="F49" s="39">
        <f t="shared" si="16"/>
        <v>500</v>
      </c>
      <c r="G49" s="39">
        <f t="shared" si="16"/>
        <v>500</v>
      </c>
      <c r="H49" s="39">
        <f t="shared" si="16"/>
        <v>500</v>
      </c>
      <c r="I49" s="39">
        <f t="shared" si="16"/>
        <v>500</v>
      </c>
      <c r="J49" s="39">
        <f t="shared" si="16"/>
        <v>500</v>
      </c>
      <c r="K49" s="99"/>
      <c r="L49" s="5"/>
    </row>
    <row r="50" spans="1:13" ht="14.25" customHeight="1" x14ac:dyDescent="0.25">
      <c r="A50" s="10" t="s">
        <v>3</v>
      </c>
      <c r="B50" s="48" t="s">
        <v>56</v>
      </c>
      <c r="C50" s="39">
        <f>+C51+C55+C56</f>
        <v>1131</v>
      </c>
      <c r="D50" s="39">
        <f t="shared" ref="D50:J50" si="17">+D51+D55+D56</f>
        <v>122</v>
      </c>
      <c r="E50" s="39">
        <f t="shared" si="17"/>
        <v>620</v>
      </c>
      <c r="F50" s="39">
        <f t="shared" si="17"/>
        <v>226</v>
      </c>
      <c r="G50" s="39">
        <f t="shared" si="17"/>
        <v>163</v>
      </c>
      <c r="H50" s="39">
        <f t="shared" si="17"/>
        <v>580</v>
      </c>
      <c r="I50" s="39">
        <f t="shared" si="17"/>
        <v>580</v>
      </c>
      <c r="J50" s="39">
        <f t="shared" si="17"/>
        <v>580</v>
      </c>
      <c r="K50" s="99"/>
      <c r="L50" s="5"/>
      <c r="M50" s="4"/>
    </row>
    <row r="51" spans="1:13" ht="15.75" x14ac:dyDescent="0.25">
      <c r="A51" s="10" t="s">
        <v>233</v>
      </c>
      <c r="B51" s="48" t="s">
        <v>305</v>
      </c>
      <c r="C51" s="39">
        <f>+D51+E51+F51+G51</f>
        <v>1056</v>
      </c>
      <c r="D51" s="39">
        <v>100</v>
      </c>
      <c r="E51" s="39">
        <v>600</v>
      </c>
      <c r="F51" s="39">
        <v>206</v>
      </c>
      <c r="G51" s="36">
        <v>150</v>
      </c>
      <c r="H51" s="16">
        <v>500</v>
      </c>
      <c r="I51" s="39">
        <v>500</v>
      </c>
      <c r="J51" s="39">
        <v>500</v>
      </c>
      <c r="K51" s="99"/>
      <c r="L51" s="5"/>
    </row>
    <row r="52" spans="1:13" ht="15.75" x14ac:dyDescent="0.25">
      <c r="A52" s="45" t="s">
        <v>217</v>
      </c>
      <c r="B52" s="48" t="s">
        <v>339</v>
      </c>
      <c r="C52" s="39">
        <v>1000</v>
      </c>
      <c r="D52" s="39">
        <v>500</v>
      </c>
      <c r="E52" s="39">
        <v>500</v>
      </c>
      <c r="F52" s="39">
        <v>0</v>
      </c>
      <c r="G52" s="36">
        <v>0</v>
      </c>
      <c r="H52" s="16">
        <v>0</v>
      </c>
      <c r="I52" s="39">
        <v>0</v>
      </c>
      <c r="J52" s="39">
        <v>0</v>
      </c>
      <c r="K52" s="99"/>
      <c r="L52" s="5"/>
    </row>
    <row r="53" spans="1:13" ht="15.75" x14ac:dyDescent="0.25">
      <c r="A53" s="45" t="s">
        <v>47</v>
      </c>
      <c r="B53" s="48" t="s">
        <v>54</v>
      </c>
      <c r="C53" s="18">
        <f>+C54+C55</f>
        <v>2037</v>
      </c>
      <c r="D53" s="18">
        <f t="shared" ref="D53:J53" si="18">+D54+D55</f>
        <v>509</v>
      </c>
      <c r="E53" s="18">
        <f t="shared" si="18"/>
        <v>510</v>
      </c>
      <c r="F53" s="18">
        <f t="shared" si="18"/>
        <v>510</v>
      </c>
      <c r="G53" s="18">
        <f t="shared" si="18"/>
        <v>508</v>
      </c>
      <c r="H53" s="18">
        <f t="shared" si="18"/>
        <v>530</v>
      </c>
      <c r="I53" s="18">
        <f t="shared" si="18"/>
        <v>530</v>
      </c>
      <c r="J53" s="18">
        <f t="shared" si="18"/>
        <v>530</v>
      </c>
      <c r="K53" s="99"/>
      <c r="L53" s="5"/>
    </row>
    <row r="54" spans="1:13" ht="15.75" x14ac:dyDescent="0.25">
      <c r="A54" s="10" t="s">
        <v>1</v>
      </c>
      <c r="B54" s="48" t="s">
        <v>55</v>
      </c>
      <c r="C54" s="39">
        <f>+D54+E54+F54+G54</f>
        <v>1997</v>
      </c>
      <c r="D54" s="39">
        <v>497</v>
      </c>
      <c r="E54" s="39">
        <v>500</v>
      </c>
      <c r="F54" s="39">
        <v>500</v>
      </c>
      <c r="G54" s="36">
        <v>500</v>
      </c>
      <c r="H54" s="16">
        <v>500</v>
      </c>
      <c r="I54" s="39">
        <v>500</v>
      </c>
      <c r="J54" s="39">
        <v>500</v>
      </c>
      <c r="K54" s="99"/>
      <c r="L54" s="5"/>
    </row>
    <row r="55" spans="1:13" ht="15.75" x14ac:dyDescent="0.25">
      <c r="A55" s="10" t="s">
        <v>3</v>
      </c>
      <c r="B55" s="48" t="s">
        <v>56</v>
      </c>
      <c r="C55" s="39">
        <f t="shared" ref="C55" si="19">+D55+E55+F55+G55</f>
        <v>40</v>
      </c>
      <c r="D55" s="39">
        <v>12</v>
      </c>
      <c r="E55" s="39">
        <v>10</v>
      </c>
      <c r="F55" s="39">
        <v>10</v>
      </c>
      <c r="G55" s="36">
        <v>8</v>
      </c>
      <c r="H55" s="16">
        <v>30</v>
      </c>
      <c r="I55" s="39">
        <v>30</v>
      </c>
      <c r="J55" s="39">
        <v>30</v>
      </c>
      <c r="K55" s="99"/>
      <c r="L55" s="5"/>
    </row>
    <row r="56" spans="1:13" ht="15.75" x14ac:dyDescent="0.25">
      <c r="A56" s="10" t="s">
        <v>151</v>
      </c>
      <c r="B56" s="48" t="s">
        <v>154</v>
      </c>
      <c r="C56" s="39">
        <v>35</v>
      </c>
      <c r="D56" s="39">
        <v>10</v>
      </c>
      <c r="E56" s="39">
        <v>10</v>
      </c>
      <c r="F56" s="39">
        <v>10</v>
      </c>
      <c r="G56" s="36">
        <v>5</v>
      </c>
      <c r="H56" s="16">
        <v>50</v>
      </c>
      <c r="I56" s="39">
        <v>50</v>
      </c>
      <c r="J56" s="39">
        <v>50</v>
      </c>
      <c r="K56" s="99"/>
      <c r="L56" s="5"/>
    </row>
    <row r="57" spans="1:13" ht="15.75" x14ac:dyDescent="0.25">
      <c r="A57" s="45" t="s">
        <v>6</v>
      </c>
      <c r="B57" s="49" t="s">
        <v>57</v>
      </c>
      <c r="C57" s="18">
        <f>C58</f>
        <v>7280</v>
      </c>
      <c r="D57" s="18">
        <f t="shared" ref="D57:J57" si="20">D58</f>
        <v>1890</v>
      </c>
      <c r="E57" s="18">
        <f t="shared" si="20"/>
        <v>1890</v>
      </c>
      <c r="F57" s="18">
        <f t="shared" si="20"/>
        <v>2200</v>
      </c>
      <c r="G57" s="18">
        <f t="shared" si="20"/>
        <v>1300</v>
      </c>
      <c r="H57" s="18">
        <f t="shared" si="20"/>
        <v>7500</v>
      </c>
      <c r="I57" s="18">
        <f t="shared" si="20"/>
        <v>7000</v>
      </c>
      <c r="J57" s="18">
        <f t="shared" si="20"/>
        <v>6500</v>
      </c>
      <c r="K57" s="99"/>
      <c r="L57" s="99"/>
      <c r="M57" s="4"/>
    </row>
    <row r="58" spans="1:13" ht="15.75" x14ac:dyDescent="0.25">
      <c r="A58" s="10" t="s">
        <v>231</v>
      </c>
      <c r="B58" s="50"/>
      <c r="C58" s="39">
        <f>+D58+E58+F58+G58</f>
        <v>7280</v>
      </c>
      <c r="D58" s="39">
        <v>1890</v>
      </c>
      <c r="E58" s="39">
        <v>1890</v>
      </c>
      <c r="F58" s="39">
        <v>2200</v>
      </c>
      <c r="G58" s="36">
        <v>1300</v>
      </c>
      <c r="H58" s="16">
        <v>7500</v>
      </c>
      <c r="I58" s="39">
        <v>7000</v>
      </c>
      <c r="J58" s="39">
        <v>6500</v>
      </c>
      <c r="K58" s="99"/>
      <c r="L58" s="5"/>
    </row>
    <row r="59" spans="1:13" ht="15.75" x14ac:dyDescent="0.25">
      <c r="A59" s="45" t="s">
        <v>7</v>
      </c>
      <c r="B59" s="49" t="s">
        <v>58</v>
      </c>
      <c r="C59" s="18">
        <f>+C60+C61+C62</f>
        <v>7317</v>
      </c>
      <c r="D59" s="18">
        <f t="shared" ref="D59:J59" si="21">+D60+D61+D62</f>
        <v>1810</v>
      </c>
      <c r="E59" s="18">
        <f t="shared" si="21"/>
        <v>1865</v>
      </c>
      <c r="F59" s="18">
        <f t="shared" si="21"/>
        <v>1852</v>
      </c>
      <c r="G59" s="18">
        <f t="shared" si="21"/>
        <v>1790</v>
      </c>
      <c r="H59" s="18">
        <f t="shared" si="21"/>
        <v>6380</v>
      </c>
      <c r="I59" s="18">
        <f t="shared" si="21"/>
        <v>6290</v>
      </c>
      <c r="J59" s="18">
        <f t="shared" si="21"/>
        <v>6300</v>
      </c>
      <c r="K59" s="99"/>
      <c r="L59" s="5"/>
    </row>
    <row r="60" spans="1:13" ht="15.75" x14ac:dyDescent="0.25">
      <c r="A60" s="45" t="s">
        <v>3</v>
      </c>
      <c r="B60" s="49" t="s">
        <v>59</v>
      </c>
      <c r="C60" s="18">
        <f>C64</f>
        <v>130</v>
      </c>
      <c r="D60" s="18">
        <f t="shared" ref="D60:J60" si="22">D64</f>
        <v>10</v>
      </c>
      <c r="E60" s="18">
        <f t="shared" si="22"/>
        <v>40</v>
      </c>
      <c r="F60" s="18">
        <f t="shared" si="22"/>
        <v>40</v>
      </c>
      <c r="G60" s="18">
        <f t="shared" si="22"/>
        <v>40</v>
      </c>
      <c r="H60" s="18">
        <f t="shared" si="22"/>
        <v>100</v>
      </c>
      <c r="I60" s="18">
        <f t="shared" si="22"/>
        <v>90</v>
      </c>
      <c r="J60" s="18">
        <f t="shared" si="22"/>
        <v>100</v>
      </c>
      <c r="K60" s="99"/>
      <c r="L60" s="5"/>
    </row>
    <row r="61" spans="1:13" ht="15.75" x14ac:dyDescent="0.25">
      <c r="A61" s="28" t="s">
        <v>122</v>
      </c>
      <c r="B61" s="49" t="s">
        <v>123</v>
      </c>
      <c r="C61" s="18">
        <f>C65+C66+C67</f>
        <v>137</v>
      </c>
      <c r="D61" s="18">
        <f t="shared" ref="D61:G61" si="23">D65+D66+D67</f>
        <v>0</v>
      </c>
      <c r="E61" s="18">
        <f t="shared" si="23"/>
        <v>75</v>
      </c>
      <c r="F61" s="18">
        <f t="shared" si="23"/>
        <v>62</v>
      </c>
      <c r="G61" s="18">
        <f t="shared" si="23"/>
        <v>0</v>
      </c>
      <c r="H61" s="16">
        <v>0</v>
      </c>
      <c r="I61" s="39">
        <v>0</v>
      </c>
      <c r="J61" s="39">
        <v>0</v>
      </c>
      <c r="K61" s="99"/>
      <c r="L61" s="5"/>
    </row>
    <row r="62" spans="1:13" ht="15.75" x14ac:dyDescent="0.25">
      <c r="A62" s="28" t="s">
        <v>306</v>
      </c>
      <c r="B62" s="49" t="s">
        <v>292</v>
      </c>
      <c r="C62" s="18">
        <v>7050</v>
      </c>
      <c r="D62" s="18">
        <v>1800</v>
      </c>
      <c r="E62" s="18">
        <v>1750</v>
      </c>
      <c r="F62" s="18">
        <v>1750</v>
      </c>
      <c r="G62" s="33">
        <v>1750</v>
      </c>
      <c r="H62" s="15">
        <v>6280</v>
      </c>
      <c r="I62" s="18">
        <v>6200</v>
      </c>
      <c r="J62" s="18">
        <v>6200</v>
      </c>
      <c r="K62" s="99"/>
      <c r="L62" s="5"/>
    </row>
    <row r="63" spans="1:13" ht="15.75" x14ac:dyDescent="0.25">
      <c r="A63" s="45" t="s">
        <v>200</v>
      </c>
      <c r="B63" s="49" t="s">
        <v>60</v>
      </c>
      <c r="C63" s="18">
        <f>+C64+C65</f>
        <v>205</v>
      </c>
      <c r="D63" s="18">
        <f t="shared" ref="D63:J63" si="24">+D64+D65</f>
        <v>10</v>
      </c>
      <c r="E63" s="18">
        <f t="shared" si="24"/>
        <v>115</v>
      </c>
      <c r="F63" s="18">
        <f t="shared" si="24"/>
        <v>40</v>
      </c>
      <c r="G63" s="18">
        <f t="shared" si="24"/>
        <v>40</v>
      </c>
      <c r="H63" s="18">
        <f t="shared" si="24"/>
        <v>100</v>
      </c>
      <c r="I63" s="18">
        <f t="shared" si="24"/>
        <v>90</v>
      </c>
      <c r="J63" s="18">
        <f t="shared" si="24"/>
        <v>100</v>
      </c>
      <c r="K63" s="99"/>
      <c r="L63" s="5"/>
    </row>
    <row r="64" spans="1:13" ht="15.75" x14ac:dyDescent="0.25">
      <c r="A64" s="10" t="s">
        <v>11</v>
      </c>
      <c r="B64" s="48" t="s">
        <v>61</v>
      </c>
      <c r="C64" s="39">
        <v>130</v>
      </c>
      <c r="D64" s="39">
        <v>10</v>
      </c>
      <c r="E64" s="39">
        <v>40</v>
      </c>
      <c r="F64" s="39">
        <v>40</v>
      </c>
      <c r="G64" s="36">
        <v>40</v>
      </c>
      <c r="H64" s="16">
        <v>100</v>
      </c>
      <c r="I64" s="39">
        <v>90</v>
      </c>
      <c r="J64" s="39">
        <v>100</v>
      </c>
      <c r="K64" s="99"/>
      <c r="L64" s="5"/>
    </row>
    <row r="65" spans="1:12" ht="15.75" x14ac:dyDescent="0.25">
      <c r="A65" s="10" t="s">
        <v>495</v>
      </c>
      <c r="B65" s="48" t="s">
        <v>123</v>
      </c>
      <c r="C65" s="39">
        <v>75</v>
      </c>
      <c r="D65" s="39">
        <v>0</v>
      </c>
      <c r="E65" s="39">
        <v>75</v>
      </c>
      <c r="F65" s="39">
        <v>0</v>
      </c>
      <c r="G65" s="36">
        <v>0</v>
      </c>
      <c r="H65" s="16">
        <v>0</v>
      </c>
      <c r="I65" s="39">
        <v>0</v>
      </c>
      <c r="J65" s="39">
        <v>0</v>
      </c>
      <c r="K65" s="99"/>
      <c r="L65" s="5"/>
    </row>
    <row r="66" spans="1:12" ht="15.75" x14ac:dyDescent="0.25">
      <c r="A66" s="10" t="s">
        <v>497</v>
      </c>
      <c r="B66" s="48" t="s">
        <v>123</v>
      </c>
      <c r="C66" s="39">
        <v>62</v>
      </c>
      <c r="D66" s="39">
        <v>0</v>
      </c>
      <c r="E66" s="39">
        <v>0</v>
      </c>
      <c r="F66" s="39">
        <v>62</v>
      </c>
      <c r="G66" s="36">
        <v>0</v>
      </c>
      <c r="H66" s="16">
        <v>0</v>
      </c>
      <c r="I66" s="39">
        <v>0</v>
      </c>
      <c r="J66" s="39">
        <v>0</v>
      </c>
      <c r="K66" s="99"/>
      <c r="L66" s="5"/>
    </row>
    <row r="67" spans="1:12" ht="30" x14ac:dyDescent="0.25">
      <c r="A67" s="11" t="s">
        <v>496</v>
      </c>
      <c r="B67" s="48" t="s">
        <v>123</v>
      </c>
      <c r="C67" s="39">
        <v>0</v>
      </c>
      <c r="D67" s="39">
        <v>0</v>
      </c>
      <c r="E67" s="39">
        <v>0</v>
      </c>
      <c r="F67" s="39">
        <v>0</v>
      </c>
      <c r="G67" s="36">
        <v>0</v>
      </c>
      <c r="H67" s="16">
        <v>0</v>
      </c>
      <c r="I67" s="39">
        <v>0</v>
      </c>
      <c r="J67" s="39">
        <v>0</v>
      </c>
      <c r="K67" s="99"/>
      <c r="L67" s="5"/>
    </row>
    <row r="68" spans="1:12" ht="15.75" x14ac:dyDescent="0.25">
      <c r="A68" s="51" t="s">
        <v>158</v>
      </c>
      <c r="B68" s="49" t="s">
        <v>62</v>
      </c>
      <c r="C68" s="18">
        <f>+C69+C70+C71+C72+C73+C74+C75</f>
        <v>14250</v>
      </c>
      <c r="D68" s="18">
        <f t="shared" ref="D68:G68" si="25">+D69+D70+D71+D72+D73+D74+D75</f>
        <v>4886</v>
      </c>
      <c r="E68" s="18">
        <f t="shared" si="25"/>
        <v>3763</v>
      </c>
      <c r="F68" s="18">
        <f t="shared" si="25"/>
        <v>3183</v>
      </c>
      <c r="G68" s="18">
        <f t="shared" si="25"/>
        <v>2418</v>
      </c>
      <c r="H68" s="18">
        <f t="shared" ref="H68:J68" si="26">+H69+H70+H71+H72+H73+H74+H75</f>
        <v>11541</v>
      </c>
      <c r="I68" s="18">
        <f t="shared" si="26"/>
        <v>11869</v>
      </c>
      <c r="J68" s="18">
        <f t="shared" si="26"/>
        <v>12201</v>
      </c>
      <c r="K68" s="99"/>
      <c r="L68" s="5"/>
    </row>
    <row r="69" spans="1:12" ht="15.75" x14ac:dyDescent="0.25">
      <c r="A69" s="51" t="s">
        <v>293</v>
      </c>
      <c r="B69" s="49" t="s">
        <v>294</v>
      </c>
      <c r="C69" s="18">
        <f>+C77+C81+C91+C96+C101+C106+C111+C116+C126+C132+C138+C147</f>
        <v>219</v>
      </c>
      <c r="D69" s="18">
        <f>+D77+D81+D91+D96+D101+D106+D111+D116+D126+D132+D138+D147</f>
        <v>54</v>
      </c>
      <c r="E69" s="18">
        <f>+E77+E81+E91+E96+E101+E106+E111+E116+E126+E132+E138+E147</f>
        <v>78</v>
      </c>
      <c r="F69" s="18">
        <f>+F77+F81+F91+F96+F101+F106+F111+F116+F126+F132+F138+F147</f>
        <v>31</v>
      </c>
      <c r="G69" s="18">
        <f>+G77+G81+G91+G96+G101+G106+G111+G116+G126+G132+G138+G147</f>
        <v>56</v>
      </c>
      <c r="H69" s="15">
        <v>220</v>
      </c>
      <c r="I69" s="18">
        <v>230</v>
      </c>
      <c r="J69" s="18">
        <v>240</v>
      </c>
      <c r="K69" s="99"/>
      <c r="L69" s="5"/>
    </row>
    <row r="70" spans="1:12" ht="15.75" x14ac:dyDescent="0.25">
      <c r="A70" s="51" t="s">
        <v>20</v>
      </c>
      <c r="B70" s="49" t="s">
        <v>63</v>
      </c>
      <c r="C70" s="18">
        <f>+C78+C82+C87+C92+C97+C102+C107+C112+C117+C122+C127+C133+C139+C143+C148</f>
        <v>8600</v>
      </c>
      <c r="D70" s="18">
        <f t="shared" ref="D70:G70" si="27">+D78+D82+D87+D92+D97+D102+D107+D112+D117+D122+D127+D133+D139+D143+D148</f>
        <v>3038</v>
      </c>
      <c r="E70" s="18">
        <f t="shared" si="27"/>
        <v>1855</v>
      </c>
      <c r="F70" s="18">
        <f t="shared" si="27"/>
        <v>2345</v>
      </c>
      <c r="G70" s="18">
        <f t="shared" si="27"/>
        <v>1362</v>
      </c>
      <c r="H70" s="15">
        <v>8589</v>
      </c>
      <c r="I70" s="18">
        <v>8862</v>
      </c>
      <c r="J70" s="18">
        <v>9126</v>
      </c>
      <c r="K70" s="99"/>
      <c r="L70" s="5"/>
    </row>
    <row r="71" spans="1:12" ht="15.75" x14ac:dyDescent="0.25">
      <c r="A71" s="51" t="s">
        <v>240</v>
      </c>
      <c r="B71" s="49" t="s">
        <v>241</v>
      </c>
      <c r="C71" s="18">
        <f>C152</f>
        <v>1231</v>
      </c>
      <c r="D71" s="18">
        <f t="shared" ref="D71:G71" si="28">D152</f>
        <v>286</v>
      </c>
      <c r="E71" s="18">
        <f t="shared" si="28"/>
        <v>315</v>
      </c>
      <c r="F71" s="18">
        <f t="shared" si="28"/>
        <v>315</v>
      </c>
      <c r="G71" s="18">
        <f t="shared" si="28"/>
        <v>315</v>
      </c>
      <c r="H71" s="15">
        <v>1234</v>
      </c>
      <c r="I71" s="18">
        <v>1236</v>
      </c>
      <c r="J71" s="18">
        <v>1238</v>
      </c>
      <c r="K71" s="99"/>
      <c r="L71" s="5"/>
    </row>
    <row r="72" spans="1:12" ht="15.75" x14ac:dyDescent="0.25">
      <c r="A72" s="52" t="s">
        <v>148</v>
      </c>
      <c r="B72" s="49" t="s">
        <v>149</v>
      </c>
      <c r="C72" s="18">
        <f>+C79+C83+C88+C93+C98+C103+C108+C113+C119+C123+C128+C135+C140+C144+C150+C161</f>
        <v>2055</v>
      </c>
      <c r="D72" s="18">
        <f t="shared" ref="D72:G72" si="29">+D79+D83+D88+D93+D98+D103+D108+D113+D119+D123+D128+D135+D140+D144+D150+D161</f>
        <v>393</v>
      </c>
      <c r="E72" s="18">
        <f t="shared" si="29"/>
        <v>685</v>
      </c>
      <c r="F72" s="18">
        <f t="shared" si="29"/>
        <v>392</v>
      </c>
      <c r="G72" s="18">
        <f t="shared" si="29"/>
        <v>585</v>
      </c>
      <c r="H72" s="15">
        <v>1498</v>
      </c>
      <c r="I72" s="18">
        <v>1541</v>
      </c>
      <c r="J72" s="18">
        <v>1597</v>
      </c>
      <c r="K72" s="99"/>
      <c r="L72" s="5"/>
    </row>
    <row r="73" spans="1:12" ht="15.75" x14ac:dyDescent="0.25">
      <c r="A73" s="52" t="s">
        <v>153</v>
      </c>
      <c r="B73" s="49" t="s">
        <v>296</v>
      </c>
      <c r="C73" s="18">
        <f>+C149+C129+C134+C118</f>
        <v>1245</v>
      </c>
      <c r="D73" s="18">
        <f t="shared" ref="D73:G73" si="30">+D149+D129+D134+D118</f>
        <v>470</v>
      </c>
      <c r="E73" s="18">
        <f t="shared" si="30"/>
        <v>575</v>
      </c>
      <c r="F73" s="18">
        <f t="shared" si="30"/>
        <v>100</v>
      </c>
      <c r="G73" s="18">
        <f t="shared" si="30"/>
        <v>100</v>
      </c>
      <c r="H73" s="18">
        <v>0</v>
      </c>
      <c r="I73" s="18">
        <v>0</v>
      </c>
      <c r="J73" s="18">
        <v>0</v>
      </c>
      <c r="K73" s="99"/>
      <c r="L73" s="5"/>
    </row>
    <row r="74" spans="1:12" ht="15.75" x14ac:dyDescent="0.25">
      <c r="A74" s="53" t="s">
        <v>265</v>
      </c>
      <c r="B74" s="54" t="s">
        <v>266</v>
      </c>
      <c r="C74" s="18">
        <f>C164</f>
        <v>645</v>
      </c>
      <c r="D74" s="18">
        <f t="shared" ref="D74:G74" si="31">D164</f>
        <v>645</v>
      </c>
      <c r="E74" s="18">
        <f t="shared" si="31"/>
        <v>0</v>
      </c>
      <c r="F74" s="18">
        <f t="shared" si="31"/>
        <v>0</v>
      </c>
      <c r="G74" s="18">
        <f t="shared" si="31"/>
        <v>0</v>
      </c>
      <c r="H74" s="16">
        <v>0</v>
      </c>
      <c r="I74" s="39">
        <v>0</v>
      </c>
      <c r="J74" s="39">
        <v>0</v>
      </c>
      <c r="K74" s="99"/>
      <c r="L74" s="5"/>
    </row>
    <row r="75" spans="1:12" ht="18" customHeight="1" x14ac:dyDescent="0.25">
      <c r="A75" s="51" t="s">
        <v>21</v>
      </c>
      <c r="B75" s="49" t="s">
        <v>64</v>
      </c>
      <c r="C75" s="18">
        <f>+C84+C89+C94+C99+C109+C114+C120+C124+C130+C136+C141+C145+C151</f>
        <v>255</v>
      </c>
      <c r="D75" s="18">
        <f t="shared" ref="D75:G75" si="32">+D84+D89+D94+D99+D109+D114+D120+D124+D130+D136+D141+D145+D151</f>
        <v>0</v>
      </c>
      <c r="E75" s="18">
        <f t="shared" si="32"/>
        <v>255</v>
      </c>
      <c r="F75" s="18">
        <f t="shared" si="32"/>
        <v>0</v>
      </c>
      <c r="G75" s="18">
        <f t="shared" si="32"/>
        <v>0</v>
      </c>
      <c r="H75" s="16">
        <v>0</v>
      </c>
      <c r="I75" s="39">
        <v>0</v>
      </c>
      <c r="J75" s="39">
        <v>0</v>
      </c>
      <c r="K75" s="99"/>
      <c r="L75" s="5"/>
    </row>
    <row r="76" spans="1:12" ht="15" customHeight="1" x14ac:dyDescent="0.25">
      <c r="A76" s="52" t="s">
        <v>358</v>
      </c>
      <c r="B76" s="45" t="s">
        <v>65</v>
      </c>
      <c r="C76" s="18">
        <f>+C77+C78+C79</f>
        <v>530</v>
      </c>
      <c r="D76" s="18">
        <f t="shared" ref="D76:G76" si="33">+D77+D78+D79</f>
        <v>187</v>
      </c>
      <c r="E76" s="18">
        <f t="shared" si="33"/>
        <v>82</v>
      </c>
      <c r="F76" s="18">
        <f t="shared" si="33"/>
        <v>168</v>
      </c>
      <c r="G76" s="18">
        <f t="shared" si="33"/>
        <v>93</v>
      </c>
      <c r="H76" s="16" t="s">
        <v>435</v>
      </c>
      <c r="I76" s="39" t="s">
        <v>435</v>
      </c>
      <c r="J76" s="39" t="s">
        <v>435</v>
      </c>
      <c r="K76" s="99"/>
      <c r="L76" s="5"/>
    </row>
    <row r="77" spans="1:12" ht="15" customHeight="1" x14ac:dyDescent="0.25">
      <c r="A77" s="55" t="s">
        <v>295</v>
      </c>
      <c r="B77" s="48" t="s">
        <v>294</v>
      </c>
      <c r="C77" s="25">
        <v>15</v>
      </c>
      <c r="D77" s="39">
        <v>4</v>
      </c>
      <c r="E77" s="36">
        <v>6</v>
      </c>
      <c r="F77" s="36">
        <v>0</v>
      </c>
      <c r="G77" s="36">
        <v>5</v>
      </c>
      <c r="H77" s="16" t="s">
        <v>435</v>
      </c>
      <c r="I77" s="39" t="s">
        <v>435</v>
      </c>
      <c r="J77" s="39" t="s">
        <v>435</v>
      </c>
      <c r="K77" s="99"/>
      <c r="L77" s="5"/>
    </row>
    <row r="78" spans="1:12" ht="18.75" customHeight="1" x14ac:dyDescent="0.25">
      <c r="A78" s="56" t="s">
        <v>20</v>
      </c>
      <c r="B78" s="48" t="s">
        <v>66</v>
      </c>
      <c r="C78" s="25">
        <v>500</v>
      </c>
      <c r="D78" s="39">
        <v>182</v>
      </c>
      <c r="E78" s="36">
        <v>70</v>
      </c>
      <c r="F78" s="36">
        <v>168</v>
      </c>
      <c r="G78" s="36">
        <v>80</v>
      </c>
      <c r="H78" s="16" t="s">
        <v>435</v>
      </c>
      <c r="I78" s="39" t="s">
        <v>435</v>
      </c>
      <c r="J78" s="39" t="s">
        <v>435</v>
      </c>
      <c r="K78" s="99"/>
      <c r="L78" s="5"/>
    </row>
    <row r="79" spans="1:12" ht="20.25" customHeight="1" x14ac:dyDescent="0.25">
      <c r="A79" s="56" t="s">
        <v>148</v>
      </c>
      <c r="B79" s="48" t="s">
        <v>149</v>
      </c>
      <c r="C79" s="39">
        <v>15</v>
      </c>
      <c r="D79" s="39">
        <v>1</v>
      </c>
      <c r="E79" s="39">
        <v>6</v>
      </c>
      <c r="F79" s="26">
        <v>0</v>
      </c>
      <c r="G79" s="25">
        <v>8</v>
      </c>
      <c r="H79" s="16" t="s">
        <v>435</v>
      </c>
      <c r="I79" s="39" t="s">
        <v>435</v>
      </c>
      <c r="J79" s="39" t="s">
        <v>435</v>
      </c>
      <c r="K79" s="99"/>
      <c r="L79" s="5"/>
    </row>
    <row r="80" spans="1:12" ht="20.25" customHeight="1" x14ac:dyDescent="0.25">
      <c r="A80" s="52" t="s">
        <v>22</v>
      </c>
      <c r="B80" s="45" t="s">
        <v>65</v>
      </c>
      <c r="C80" s="18">
        <f>+C81+C82+C83+C84</f>
        <v>516</v>
      </c>
      <c r="D80" s="18">
        <f t="shared" ref="D80:G80" si="34">+D81+D82+D83+D84</f>
        <v>145</v>
      </c>
      <c r="E80" s="18">
        <f t="shared" si="34"/>
        <v>143</v>
      </c>
      <c r="F80" s="18">
        <f t="shared" si="34"/>
        <v>183</v>
      </c>
      <c r="G80" s="18">
        <f t="shared" si="34"/>
        <v>45</v>
      </c>
      <c r="H80" s="16" t="s">
        <v>435</v>
      </c>
      <c r="I80" s="39" t="s">
        <v>435</v>
      </c>
      <c r="J80" s="39" t="s">
        <v>435</v>
      </c>
      <c r="K80" s="99"/>
      <c r="L80" s="5"/>
    </row>
    <row r="81" spans="1:12" ht="20.25" customHeight="1" x14ac:dyDescent="0.25">
      <c r="A81" s="55" t="s">
        <v>295</v>
      </c>
      <c r="B81" s="48" t="s">
        <v>294</v>
      </c>
      <c r="C81" s="39">
        <v>4</v>
      </c>
      <c r="D81" s="36">
        <v>1</v>
      </c>
      <c r="E81" s="39">
        <v>1</v>
      </c>
      <c r="F81" s="39">
        <v>1</v>
      </c>
      <c r="G81" s="36">
        <v>1</v>
      </c>
      <c r="H81" s="16" t="s">
        <v>435</v>
      </c>
      <c r="I81" s="39" t="s">
        <v>435</v>
      </c>
      <c r="J81" s="39" t="s">
        <v>435</v>
      </c>
      <c r="K81" s="99"/>
      <c r="L81" s="5"/>
    </row>
    <row r="82" spans="1:12" ht="18.75" customHeight="1" x14ac:dyDescent="0.25">
      <c r="A82" s="56" t="s">
        <v>20</v>
      </c>
      <c r="B82" s="48" t="s">
        <v>66</v>
      </c>
      <c r="C82" s="25">
        <v>400</v>
      </c>
      <c r="D82" s="36">
        <v>132</v>
      </c>
      <c r="E82" s="39">
        <v>72</v>
      </c>
      <c r="F82" s="39">
        <v>166</v>
      </c>
      <c r="G82" s="36">
        <v>30</v>
      </c>
      <c r="H82" s="16" t="s">
        <v>435</v>
      </c>
      <c r="I82" s="39" t="s">
        <v>435</v>
      </c>
      <c r="J82" s="39" t="s">
        <v>435</v>
      </c>
      <c r="K82" s="99"/>
      <c r="L82" s="5"/>
    </row>
    <row r="83" spans="1:12" ht="18.75" customHeight="1" x14ac:dyDescent="0.25">
      <c r="A83" s="56" t="s">
        <v>148</v>
      </c>
      <c r="B83" s="48" t="s">
        <v>149</v>
      </c>
      <c r="C83" s="25">
        <v>62</v>
      </c>
      <c r="D83" s="36">
        <v>12</v>
      </c>
      <c r="E83" s="39">
        <v>20</v>
      </c>
      <c r="F83" s="39">
        <v>16</v>
      </c>
      <c r="G83" s="36">
        <v>14</v>
      </c>
      <c r="H83" s="16" t="s">
        <v>435</v>
      </c>
      <c r="I83" s="39" t="s">
        <v>435</v>
      </c>
      <c r="J83" s="39" t="s">
        <v>435</v>
      </c>
      <c r="K83" s="99"/>
      <c r="L83" s="5"/>
    </row>
    <row r="84" spans="1:12" ht="18.75" customHeight="1" x14ac:dyDescent="0.25">
      <c r="A84" s="56" t="s">
        <v>122</v>
      </c>
      <c r="B84" s="48" t="s">
        <v>125</v>
      </c>
      <c r="C84" s="25">
        <v>50</v>
      </c>
      <c r="D84" s="39">
        <v>0</v>
      </c>
      <c r="E84" s="39">
        <v>50</v>
      </c>
      <c r="F84" s="39">
        <v>0</v>
      </c>
      <c r="G84" s="39">
        <v>0</v>
      </c>
      <c r="H84" s="16" t="s">
        <v>435</v>
      </c>
      <c r="I84" s="39" t="s">
        <v>435</v>
      </c>
      <c r="J84" s="39" t="s">
        <v>435</v>
      </c>
      <c r="K84" s="99"/>
      <c r="L84" s="5"/>
    </row>
    <row r="85" spans="1:12" ht="18" customHeight="1" x14ac:dyDescent="0.25">
      <c r="A85" s="52" t="s">
        <v>23</v>
      </c>
      <c r="B85" s="45" t="s">
        <v>65</v>
      </c>
      <c r="C85" s="18">
        <f>+C86+C87+C88</f>
        <v>452</v>
      </c>
      <c r="D85" s="18">
        <f t="shared" ref="D85:G85" si="35">+D86+D87+D88</f>
        <v>174</v>
      </c>
      <c r="E85" s="18">
        <f t="shared" si="35"/>
        <v>92</v>
      </c>
      <c r="F85" s="18">
        <f t="shared" si="35"/>
        <v>93</v>
      </c>
      <c r="G85" s="18">
        <f t="shared" si="35"/>
        <v>93</v>
      </c>
      <c r="H85" s="16" t="s">
        <v>435</v>
      </c>
      <c r="I85" s="39" t="s">
        <v>435</v>
      </c>
      <c r="J85" s="39" t="s">
        <v>435</v>
      </c>
      <c r="K85" s="99"/>
      <c r="L85" s="5"/>
    </row>
    <row r="86" spans="1:12" ht="18" customHeight="1" x14ac:dyDescent="0.25">
      <c r="A86" s="55" t="s">
        <v>295</v>
      </c>
      <c r="B86" s="48" t="s">
        <v>294</v>
      </c>
      <c r="C86" s="39">
        <v>12</v>
      </c>
      <c r="D86" s="39">
        <v>1</v>
      </c>
      <c r="E86" s="39">
        <v>4</v>
      </c>
      <c r="F86" s="39">
        <v>4</v>
      </c>
      <c r="G86" s="39">
        <v>3</v>
      </c>
      <c r="H86" s="16" t="s">
        <v>435</v>
      </c>
      <c r="I86" s="39" t="s">
        <v>435</v>
      </c>
      <c r="J86" s="39" t="s">
        <v>435</v>
      </c>
      <c r="K86" s="99"/>
      <c r="L86" s="5"/>
    </row>
    <row r="87" spans="1:12" ht="18.75" customHeight="1" x14ac:dyDescent="0.25">
      <c r="A87" s="56" t="s">
        <v>20</v>
      </c>
      <c r="B87" s="48" t="s">
        <v>66</v>
      </c>
      <c r="C87" s="25">
        <v>400</v>
      </c>
      <c r="D87" s="39">
        <v>161</v>
      </c>
      <c r="E87" s="39">
        <v>80</v>
      </c>
      <c r="F87" s="26">
        <v>79</v>
      </c>
      <c r="G87" s="25">
        <v>80</v>
      </c>
      <c r="H87" s="16" t="s">
        <v>435</v>
      </c>
      <c r="I87" s="39" t="s">
        <v>435</v>
      </c>
      <c r="J87" s="39" t="s">
        <v>435</v>
      </c>
      <c r="K87" s="99"/>
      <c r="L87" s="5"/>
    </row>
    <row r="88" spans="1:12" ht="17.25" customHeight="1" x14ac:dyDescent="0.25">
      <c r="A88" s="56" t="s">
        <v>148</v>
      </c>
      <c r="B88" s="48" t="s">
        <v>149</v>
      </c>
      <c r="C88" s="25">
        <v>40</v>
      </c>
      <c r="D88" s="39">
        <v>12</v>
      </c>
      <c r="E88" s="39">
        <v>8</v>
      </c>
      <c r="F88" s="26">
        <v>10</v>
      </c>
      <c r="G88" s="25">
        <v>10</v>
      </c>
      <c r="H88" s="16" t="s">
        <v>435</v>
      </c>
      <c r="I88" s="39" t="s">
        <v>435</v>
      </c>
      <c r="J88" s="39" t="s">
        <v>435</v>
      </c>
      <c r="K88" s="99"/>
      <c r="L88" s="5"/>
    </row>
    <row r="89" spans="1:12" ht="17.25" customHeight="1" x14ac:dyDescent="0.25">
      <c r="A89" s="56" t="s">
        <v>122</v>
      </c>
      <c r="B89" s="48" t="s">
        <v>125</v>
      </c>
      <c r="C89" s="25">
        <v>0</v>
      </c>
      <c r="D89" s="39">
        <v>0</v>
      </c>
      <c r="E89" s="39">
        <v>0</v>
      </c>
      <c r="F89" s="26">
        <v>0</v>
      </c>
      <c r="G89" s="25">
        <v>0</v>
      </c>
      <c r="H89" s="16" t="s">
        <v>435</v>
      </c>
      <c r="I89" s="39" t="s">
        <v>435</v>
      </c>
      <c r="J89" s="39" t="s">
        <v>435</v>
      </c>
      <c r="K89" s="99"/>
      <c r="L89" s="5"/>
    </row>
    <row r="90" spans="1:12" ht="18" customHeight="1" x14ac:dyDescent="0.25">
      <c r="A90" s="52" t="s">
        <v>24</v>
      </c>
      <c r="B90" s="58" t="s">
        <v>67</v>
      </c>
      <c r="C90" s="18">
        <f>+C91+C92+C93+C94</f>
        <v>549</v>
      </c>
      <c r="D90" s="18">
        <f t="shared" ref="D90:G90" si="36">+D91+D92+D93+D94</f>
        <v>172</v>
      </c>
      <c r="E90" s="18">
        <f t="shared" si="36"/>
        <v>145</v>
      </c>
      <c r="F90" s="18">
        <f t="shared" si="36"/>
        <v>102</v>
      </c>
      <c r="G90" s="18">
        <f t="shared" si="36"/>
        <v>130</v>
      </c>
      <c r="H90" s="16" t="s">
        <v>435</v>
      </c>
      <c r="I90" s="39" t="s">
        <v>435</v>
      </c>
      <c r="J90" s="39" t="s">
        <v>435</v>
      </c>
      <c r="K90" s="99"/>
      <c r="L90" s="5"/>
    </row>
    <row r="91" spans="1:12" ht="18" customHeight="1" x14ac:dyDescent="0.25">
      <c r="A91" s="55" t="s">
        <v>295</v>
      </c>
      <c r="B91" s="48" t="s">
        <v>294</v>
      </c>
      <c r="C91" s="25">
        <v>44</v>
      </c>
      <c r="D91" s="39">
        <v>13</v>
      </c>
      <c r="E91" s="39">
        <v>15</v>
      </c>
      <c r="F91" s="26">
        <v>1</v>
      </c>
      <c r="G91" s="25">
        <v>15</v>
      </c>
      <c r="H91" s="16" t="s">
        <v>435</v>
      </c>
      <c r="I91" s="39" t="s">
        <v>435</v>
      </c>
      <c r="J91" s="39" t="s">
        <v>435</v>
      </c>
      <c r="K91" s="99"/>
      <c r="L91" s="5"/>
    </row>
    <row r="92" spans="1:12" ht="17.25" customHeight="1" x14ac:dyDescent="0.25">
      <c r="A92" s="59" t="s">
        <v>387</v>
      </c>
      <c r="B92" s="48" t="s">
        <v>66</v>
      </c>
      <c r="C92" s="25">
        <v>450</v>
      </c>
      <c r="D92" s="39">
        <v>144</v>
      </c>
      <c r="E92" s="39">
        <v>110</v>
      </c>
      <c r="F92" s="26">
        <v>96</v>
      </c>
      <c r="G92" s="25">
        <v>100</v>
      </c>
      <c r="H92" s="16" t="s">
        <v>435</v>
      </c>
      <c r="I92" s="39" t="s">
        <v>435</v>
      </c>
      <c r="J92" s="39" t="s">
        <v>435</v>
      </c>
      <c r="K92" s="99"/>
      <c r="L92" s="5"/>
    </row>
    <row r="93" spans="1:12" ht="18" customHeight="1" x14ac:dyDescent="0.25">
      <c r="A93" s="56" t="s">
        <v>148</v>
      </c>
      <c r="B93" s="48" t="s">
        <v>149</v>
      </c>
      <c r="C93" s="25">
        <v>55</v>
      </c>
      <c r="D93" s="39">
        <v>15</v>
      </c>
      <c r="E93" s="39">
        <v>20</v>
      </c>
      <c r="F93" s="26">
        <v>5</v>
      </c>
      <c r="G93" s="25">
        <v>15</v>
      </c>
      <c r="H93" s="16" t="s">
        <v>435</v>
      </c>
      <c r="I93" s="39" t="s">
        <v>435</v>
      </c>
      <c r="J93" s="39" t="s">
        <v>435</v>
      </c>
      <c r="K93" s="99"/>
      <c r="L93" s="5"/>
    </row>
    <row r="94" spans="1:12" ht="19.5" customHeight="1" x14ac:dyDescent="0.25">
      <c r="A94" s="56" t="s">
        <v>122</v>
      </c>
      <c r="B94" s="48" t="s">
        <v>125</v>
      </c>
      <c r="C94" s="25">
        <v>0</v>
      </c>
      <c r="D94" s="39">
        <v>0</v>
      </c>
      <c r="E94" s="39">
        <v>0</v>
      </c>
      <c r="F94" s="26">
        <v>0</v>
      </c>
      <c r="G94" s="25">
        <v>0</v>
      </c>
      <c r="H94" s="16" t="s">
        <v>435</v>
      </c>
      <c r="I94" s="39" t="s">
        <v>435</v>
      </c>
      <c r="J94" s="39" t="s">
        <v>435</v>
      </c>
      <c r="K94" s="99"/>
      <c r="L94" s="5"/>
    </row>
    <row r="95" spans="1:12" ht="16.5" customHeight="1" x14ac:dyDescent="0.25">
      <c r="A95" s="52" t="s">
        <v>31</v>
      </c>
      <c r="B95" s="45" t="s">
        <v>67</v>
      </c>
      <c r="C95" s="57">
        <f>+C96+C97+C98+C99</f>
        <v>750</v>
      </c>
      <c r="D95" s="18">
        <f t="shared" ref="D95:G95" si="37">+D96+D97+D98+D99</f>
        <v>131</v>
      </c>
      <c r="E95" s="18">
        <f t="shared" si="37"/>
        <v>224</v>
      </c>
      <c r="F95" s="18">
        <f t="shared" si="37"/>
        <v>194</v>
      </c>
      <c r="G95" s="18">
        <f t="shared" si="37"/>
        <v>201</v>
      </c>
      <c r="H95" s="16" t="s">
        <v>435</v>
      </c>
      <c r="I95" s="39" t="s">
        <v>435</v>
      </c>
      <c r="J95" s="39" t="s">
        <v>435</v>
      </c>
      <c r="K95" s="99"/>
      <c r="L95" s="5"/>
    </row>
    <row r="96" spans="1:12" ht="16.5" customHeight="1" x14ac:dyDescent="0.25">
      <c r="A96" s="55" t="s">
        <v>295</v>
      </c>
      <c r="B96" s="48" t="s">
        <v>294</v>
      </c>
      <c r="C96" s="25">
        <v>5</v>
      </c>
      <c r="D96" s="39">
        <v>1</v>
      </c>
      <c r="E96" s="39">
        <v>3</v>
      </c>
      <c r="F96" s="26">
        <v>0</v>
      </c>
      <c r="G96" s="25">
        <v>1</v>
      </c>
      <c r="H96" s="16" t="s">
        <v>435</v>
      </c>
      <c r="I96" s="39" t="s">
        <v>435</v>
      </c>
      <c r="J96" s="39" t="s">
        <v>435</v>
      </c>
      <c r="K96" s="99"/>
      <c r="L96" s="5"/>
    </row>
    <row r="97" spans="1:12" ht="17.25" customHeight="1" x14ac:dyDescent="0.25">
      <c r="A97" s="56" t="s">
        <v>20</v>
      </c>
      <c r="B97" s="48" t="s">
        <v>66</v>
      </c>
      <c r="C97" s="25">
        <v>600</v>
      </c>
      <c r="D97" s="39">
        <v>116</v>
      </c>
      <c r="E97" s="39">
        <v>120</v>
      </c>
      <c r="F97" s="26">
        <v>194</v>
      </c>
      <c r="G97" s="25">
        <v>170</v>
      </c>
      <c r="H97" s="16" t="s">
        <v>435</v>
      </c>
      <c r="I97" s="39" t="s">
        <v>435</v>
      </c>
      <c r="J97" s="39" t="s">
        <v>435</v>
      </c>
      <c r="K97" s="99"/>
      <c r="L97" s="5"/>
    </row>
    <row r="98" spans="1:12" ht="21" customHeight="1" x14ac:dyDescent="0.25">
      <c r="A98" s="56" t="s">
        <v>148</v>
      </c>
      <c r="B98" s="48" t="s">
        <v>216</v>
      </c>
      <c r="C98" s="25">
        <v>80</v>
      </c>
      <c r="D98" s="39">
        <v>14</v>
      </c>
      <c r="E98" s="39">
        <v>36</v>
      </c>
      <c r="F98" s="26">
        <v>0</v>
      </c>
      <c r="G98" s="25">
        <v>30</v>
      </c>
      <c r="H98" s="16" t="s">
        <v>435</v>
      </c>
      <c r="I98" s="39" t="s">
        <v>435</v>
      </c>
      <c r="J98" s="39" t="s">
        <v>435</v>
      </c>
      <c r="K98" s="99"/>
      <c r="L98" s="5"/>
    </row>
    <row r="99" spans="1:12" ht="18.75" customHeight="1" x14ac:dyDescent="0.25">
      <c r="A99" s="56" t="s">
        <v>122</v>
      </c>
      <c r="B99" s="48" t="s">
        <v>125</v>
      </c>
      <c r="C99" s="25">
        <v>65</v>
      </c>
      <c r="D99" s="39">
        <v>0</v>
      </c>
      <c r="E99" s="39">
        <v>65</v>
      </c>
      <c r="F99" s="26">
        <v>0</v>
      </c>
      <c r="G99" s="25">
        <v>0</v>
      </c>
      <c r="H99" s="16" t="s">
        <v>435</v>
      </c>
      <c r="I99" s="39" t="s">
        <v>435</v>
      </c>
      <c r="J99" s="39" t="s">
        <v>435</v>
      </c>
      <c r="K99" s="99"/>
      <c r="L99" s="5"/>
    </row>
    <row r="100" spans="1:12" ht="17.25" customHeight="1" x14ac:dyDescent="0.25">
      <c r="A100" s="52" t="s">
        <v>32</v>
      </c>
      <c r="B100" s="45" t="s">
        <v>67</v>
      </c>
      <c r="C100" s="57">
        <f>+C101+C102+C103</f>
        <v>535</v>
      </c>
      <c r="D100" s="18">
        <f t="shared" ref="D100:G100" si="38">+D101+D102+D103</f>
        <v>148</v>
      </c>
      <c r="E100" s="18">
        <f t="shared" si="38"/>
        <v>147</v>
      </c>
      <c r="F100" s="18">
        <f t="shared" si="38"/>
        <v>109</v>
      </c>
      <c r="G100" s="57">
        <f t="shared" si="38"/>
        <v>131</v>
      </c>
      <c r="H100" s="16" t="s">
        <v>435</v>
      </c>
      <c r="I100" s="39" t="s">
        <v>435</v>
      </c>
      <c r="J100" s="39" t="s">
        <v>435</v>
      </c>
      <c r="K100" s="99"/>
      <c r="L100" s="5"/>
    </row>
    <row r="101" spans="1:12" ht="17.25" customHeight="1" x14ac:dyDescent="0.25">
      <c r="A101" s="55" t="s">
        <v>295</v>
      </c>
      <c r="B101" s="48" t="s">
        <v>294</v>
      </c>
      <c r="C101" s="25">
        <v>5</v>
      </c>
      <c r="D101" s="39">
        <v>1</v>
      </c>
      <c r="E101" s="36">
        <v>2</v>
      </c>
      <c r="F101" s="36">
        <v>1</v>
      </c>
      <c r="G101" s="36">
        <v>1</v>
      </c>
      <c r="H101" s="16" t="s">
        <v>435</v>
      </c>
      <c r="I101" s="39" t="s">
        <v>435</v>
      </c>
      <c r="J101" s="39" t="s">
        <v>435</v>
      </c>
      <c r="K101" s="99"/>
      <c r="L101" s="5"/>
    </row>
    <row r="102" spans="1:12" ht="15" customHeight="1" x14ac:dyDescent="0.25">
      <c r="A102" s="56" t="s">
        <v>20</v>
      </c>
      <c r="B102" s="48" t="s">
        <v>66</v>
      </c>
      <c r="C102" s="25">
        <v>400</v>
      </c>
      <c r="D102" s="39">
        <v>117</v>
      </c>
      <c r="E102" s="36">
        <v>100</v>
      </c>
      <c r="F102" s="36">
        <v>93</v>
      </c>
      <c r="G102" s="36">
        <v>90</v>
      </c>
      <c r="H102" s="16" t="s">
        <v>435</v>
      </c>
      <c r="I102" s="39" t="s">
        <v>435</v>
      </c>
      <c r="J102" s="39" t="s">
        <v>435</v>
      </c>
      <c r="K102" s="99"/>
      <c r="L102" s="5"/>
    </row>
    <row r="103" spans="1:12" ht="16.5" customHeight="1" x14ac:dyDescent="0.25">
      <c r="A103" s="56" t="s">
        <v>148</v>
      </c>
      <c r="B103" s="48" t="s">
        <v>149</v>
      </c>
      <c r="C103" s="25">
        <v>130</v>
      </c>
      <c r="D103" s="39">
        <v>30</v>
      </c>
      <c r="E103" s="36">
        <v>45</v>
      </c>
      <c r="F103" s="36">
        <v>15</v>
      </c>
      <c r="G103" s="36">
        <v>40</v>
      </c>
      <c r="H103" s="16" t="s">
        <v>435</v>
      </c>
      <c r="I103" s="39" t="s">
        <v>435</v>
      </c>
      <c r="J103" s="39" t="s">
        <v>435</v>
      </c>
      <c r="K103" s="99"/>
      <c r="L103" s="5"/>
    </row>
    <row r="104" spans="1:12" ht="16.5" customHeight="1" x14ac:dyDescent="0.25">
      <c r="A104" s="56"/>
      <c r="B104" s="60"/>
      <c r="C104" s="25"/>
      <c r="D104" s="18"/>
      <c r="E104" s="36"/>
      <c r="F104" s="36"/>
      <c r="G104" s="36"/>
      <c r="H104" s="16" t="s">
        <v>435</v>
      </c>
      <c r="I104" s="39" t="s">
        <v>435</v>
      </c>
      <c r="J104" s="39" t="s">
        <v>435</v>
      </c>
      <c r="K104" s="99"/>
      <c r="L104" s="5"/>
    </row>
    <row r="105" spans="1:12" ht="21.75" customHeight="1" x14ac:dyDescent="0.25">
      <c r="A105" s="52" t="s">
        <v>33</v>
      </c>
      <c r="B105" s="45" t="s">
        <v>67</v>
      </c>
      <c r="C105" s="18">
        <f>+C106+C107+C108+C109</f>
        <v>723</v>
      </c>
      <c r="D105" s="18">
        <f t="shared" ref="D105:G105" si="39">+D106+D107+D108+D109</f>
        <v>136</v>
      </c>
      <c r="E105" s="18">
        <f t="shared" si="39"/>
        <v>251</v>
      </c>
      <c r="F105" s="18">
        <f t="shared" si="39"/>
        <v>173</v>
      </c>
      <c r="G105" s="18">
        <f t="shared" si="39"/>
        <v>163</v>
      </c>
      <c r="H105" s="16" t="s">
        <v>435</v>
      </c>
      <c r="I105" s="39" t="s">
        <v>435</v>
      </c>
      <c r="J105" s="39" t="s">
        <v>435</v>
      </c>
      <c r="K105" s="99"/>
      <c r="L105" s="5"/>
    </row>
    <row r="106" spans="1:12" ht="21.75" customHeight="1" x14ac:dyDescent="0.25">
      <c r="A106" s="55" t="s">
        <v>295</v>
      </c>
      <c r="B106" s="48" t="s">
        <v>294</v>
      </c>
      <c r="C106" s="39">
        <v>0</v>
      </c>
      <c r="D106" s="18">
        <v>0</v>
      </c>
      <c r="E106" s="39">
        <v>0</v>
      </c>
      <c r="F106" s="39">
        <v>0</v>
      </c>
      <c r="G106" s="36">
        <v>0</v>
      </c>
      <c r="H106" s="16" t="s">
        <v>435</v>
      </c>
      <c r="I106" s="39" t="s">
        <v>435</v>
      </c>
      <c r="J106" s="39" t="s">
        <v>435</v>
      </c>
      <c r="K106" s="99"/>
      <c r="L106" s="5"/>
    </row>
    <row r="107" spans="1:12" ht="20.25" customHeight="1" x14ac:dyDescent="0.25">
      <c r="A107" s="56" t="s">
        <v>173</v>
      </c>
      <c r="B107" s="48" t="s">
        <v>66</v>
      </c>
      <c r="C107" s="39">
        <v>550</v>
      </c>
      <c r="D107" s="39">
        <v>120</v>
      </c>
      <c r="E107" s="39">
        <v>182</v>
      </c>
      <c r="F107" s="39">
        <v>148</v>
      </c>
      <c r="G107" s="36">
        <v>100</v>
      </c>
      <c r="H107" s="16" t="s">
        <v>435</v>
      </c>
      <c r="I107" s="39" t="s">
        <v>435</v>
      </c>
      <c r="J107" s="39" t="s">
        <v>435</v>
      </c>
      <c r="K107" s="99"/>
      <c r="L107" s="5"/>
    </row>
    <row r="108" spans="1:12" ht="24.75" customHeight="1" x14ac:dyDescent="0.25">
      <c r="A108" s="56" t="s">
        <v>148</v>
      </c>
      <c r="B108" s="48" t="s">
        <v>149</v>
      </c>
      <c r="C108" s="39">
        <v>173</v>
      </c>
      <c r="D108" s="39">
        <v>16</v>
      </c>
      <c r="E108" s="39">
        <v>69</v>
      </c>
      <c r="F108" s="39">
        <v>25</v>
      </c>
      <c r="G108" s="36">
        <v>63</v>
      </c>
      <c r="H108" s="16" t="s">
        <v>435</v>
      </c>
      <c r="I108" s="39" t="s">
        <v>435</v>
      </c>
      <c r="J108" s="39" t="s">
        <v>435</v>
      </c>
      <c r="K108" s="99"/>
      <c r="L108" s="5"/>
    </row>
    <row r="109" spans="1:12" ht="21.75" customHeight="1" x14ac:dyDescent="0.25">
      <c r="A109" s="56" t="s">
        <v>12</v>
      </c>
      <c r="B109" s="48" t="s">
        <v>125</v>
      </c>
      <c r="C109" s="39">
        <v>0</v>
      </c>
      <c r="D109" s="39">
        <v>0</v>
      </c>
      <c r="E109" s="39">
        <v>0</v>
      </c>
      <c r="F109" s="39">
        <v>0</v>
      </c>
      <c r="G109" s="36">
        <v>0</v>
      </c>
      <c r="H109" s="16" t="s">
        <v>435</v>
      </c>
      <c r="I109" s="39" t="s">
        <v>435</v>
      </c>
      <c r="J109" s="39" t="s">
        <v>435</v>
      </c>
      <c r="K109" s="99"/>
      <c r="L109" s="5"/>
    </row>
    <row r="110" spans="1:12" ht="18.75" customHeight="1" x14ac:dyDescent="0.25">
      <c r="A110" s="52" t="s">
        <v>34</v>
      </c>
      <c r="B110" s="45" t="s">
        <v>67</v>
      </c>
      <c r="C110" s="18">
        <f>+C111+C112+C113+C114</f>
        <v>745</v>
      </c>
      <c r="D110" s="18">
        <f t="shared" ref="D110:G110" si="40">+D111+D112+D113+D114</f>
        <v>381</v>
      </c>
      <c r="E110" s="18">
        <f t="shared" si="40"/>
        <v>170</v>
      </c>
      <c r="F110" s="18">
        <f t="shared" si="40"/>
        <v>89</v>
      </c>
      <c r="G110" s="18">
        <f t="shared" si="40"/>
        <v>105</v>
      </c>
      <c r="H110" s="16" t="s">
        <v>435</v>
      </c>
      <c r="I110" s="39" t="s">
        <v>435</v>
      </c>
      <c r="J110" s="39" t="s">
        <v>435</v>
      </c>
      <c r="K110" s="99"/>
      <c r="L110" s="5"/>
    </row>
    <row r="111" spans="1:12" ht="18.75" customHeight="1" x14ac:dyDescent="0.25">
      <c r="A111" s="55" t="s">
        <v>295</v>
      </c>
      <c r="B111" s="48" t="s">
        <v>294</v>
      </c>
      <c r="C111" s="39">
        <v>15</v>
      </c>
      <c r="D111" s="39">
        <v>2</v>
      </c>
      <c r="E111" s="39">
        <v>5</v>
      </c>
      <c r="F111" s="39">
        <v>3</v>
      </c>
      <c r="G111" s="36">
        <v>5</v>
      </c>
      <c r="H111" s="16" t="s">
        <v>435</v>
      </c>
      <c r="I111" s="39" t="s">
        <v>435</v>
      </c>
      <c r="J111" s="39" t="s">
        <v>435</v>
      </c>
      <c r="K111" s="99"/>
      <c r="L111" s="5"/>
    </row>
    <row r="112" spans="1:12" ht="19.5" customHeight="1" x14ac:dyDescent="0.25">
      <c r="A112" s="56" t="s">
        <v>25</v>
      </c>
      <c r="B112" s="48" t="s">
        <v>66</v>
      </c>
      <c r="C112" s="39">
        <v>550</v>
      </c>
      <c r="D112" s="39">
        <v>336</v>
      </c>
      <c r="E112" s="39">
        <v>100</v>
      </c>
      <c r="F112" s="39">
        <v>64</v>
      </c>
      <c r="G112" s="36">
        <v>50</v>
      </c>
      <c r="H112" s="16" t="s">
        <v>435</v>
      </c>
      <c r="I112" s="39" t="s">
        <v>435</v>
      </c>
      <c r="J112" s="39" t="s">
        <v>435</v>
      </c>
      <c r="K112" s="99"/>
      <c r="L112" s="5"/>
    </row>
    <row r="113" spans="1:12" ht="18.75" customHeight="1" x14ac:dyDescent="0.25">
      <c r="A113" s="56" t="s">
        <v>148</v>
      </c>
      <c r="B113" s="48" t="s">
        <v>149</v>
      </c>
      <c r="C113" s="39">
        <v>180</v>
      </c>
      <c r="D113" s="39">
        <v>43</v>
      </c>
      <c r="E113" s="39">
        <v>65</v>
      </c>
      <c r="F113" s="39">
        <v>22</v>
      </c>
      <c r="G113" s="36">
        <v>50</v>
      </c>
      <c r="H113" s="16" t="s">
        <v>435</v>
      </c>
      <c r="I113" s="39" t="s">
        <v>435</v>
      </c>
      <c r="J113" s="39" t="s">
        <v>435</v>
      </c>
      <c r="K113" s="99"/>
      <c r="L113" s="5"/>
    </row>
    <row r="114" spans="1:12" ht="18.75" customHeight="1" x14ac:dyDescent="0.25">
      <c r="A114" s="56" t="s">
        <v>12</v>
      </c>
      <c r="B114" s="48" t="s">
        <v>271</v>
      </c>
      <c r="C114" s="39">
        <v>0</v>
      </c>
      <c r="D114" s="39">
        <v>0</v>
      </c>
      <c r="E114" s="39">
        <v>0</v>
      </c>
      <c r="F114" s="39">
        <v>0</v>
      </c>
      <c r="G114" s="36">
        <v>0</v>
      </c>
      <c r="H114" s="16" t="s">
        <v>435</v>
      </c>
      <c r="I114" s="39" t="s">
        <v>435</v>
      </c>
      <c r="J114" s="39" t="s">
        <v>435</v>
      </c>
      <c r="K114" s="99"/>
      <c r="L114" s="5"/>
    </row>
    <row r="115" spans="1:12" ht="16.5" customHeight="1" x14ac:dyDescent="0.25">
      <c r="A115" s="52" t="s">
        <v>225</v>
      </c>
      <c r="B115" s="45" t="s">
        <v>35</v>
      </c>
      <c r="C115" s="18">
        <f>+C116+C117+C119+C120+C118</f>
        <v>1035</v>
      </c>
      <c r="D115" s="18">
        <f t="shared" ref="D115:G115" si="41">+D116+D117+D119+D120+D118</f>
        <v>503</v>
      </c>
      <c r="E115" s="18">
        <f t="shared" si="41"/>
        <v>249</v>
      </c>
      <c r="F115" s="18">
        <f t="shared" si="41"/>
        <v>196</v>
      </c>
      <c r="G115" s="18">
        <f t="shared" si="41"/>
        <v>87</v>
      </c>
      <c r="H115" s="16" t="s">
        <v>435</v>
      </c>
      <c r="I115" s="39" t="s">
        <v>435</v>
      </c>
      <c r="J115" s="39" t="s">
        <v>435</v>
      </c>
      <c r="K115" s="99"/>
      <c r="L115" s="5"/>
    </row>
    <row r="116" spans="1:12" ht="16.5" customHeight="1" x14ac:dyDescent="0.25">
      <c r="A116" s="55" t="s">
        <v>295</v>
      </c>
      <c r="B116" s="48" t="s">
        <v>294</v>
      </c>
      <c r="C116" s="39">
        <v>35</v>
      </c>
      <c r="D116" s="39">
        <v>10</v>
      </c>
      <c r="E116" s="39">
        <v>9</v>
      </c>
      <c r="F116" s="39">
        <v>9</v>
      </c>
      <c r="G116" s="36">
        <v>7</v>
      </c>
      <c r="H116" s="16" t="s">
        <v>435</v>
      </c>
      <c r="I116" s="39" t="s">
        <v>435</v>
      </c>
      <c r="J116" s="39" t="s">
        <v>435</v>
      </c>
      <c r="K116" s="99"/>
      <c r="L116" s="5"/>
    </row>
    <row r="117" spans="1:12" ht="18" customHeight="1" x14ac:dyDescent="0.25">
      <c r="A117" s="56" t="s">
        <v>25</v>
      </c>
      <c r="B117" s="48" t="s">
        <v>66</v>
      </c>
      <c r="C117" s="39">
        <v>700</v>
      </c>
      <c r="D117" s="39">
        <v>418</v>
      </c>
      <c r="E117" s="39">
        <v>150</v>
      </c>
      <c r="F117" s="39">
        <v>97</v>
      </c>
      <c r="G117" s="36">
        <v>35</v>
      </c>
      <c r="H117" s="16" t="s">
        <v>435</v>
      </c>
      <c r="I117" s="39" t="s">
        <v>435</v>
      </c>
      <c r="J117" s="39" t="s">
        <v>435</v>
      </c>
      <c r="K117" s="99"/>
      <c r="L117" s="5"/>
    </row>
    <row r="118" spans="1:12" ht="18" customHeight="1" x14ac:dyDescent="0.25">
      <c r="A118" s="56" t="s">
        <v>337</v>
      </c>
      <c r="B118" s="48" t="s">
        <v>296</v>
      </c>
      <c r="C118" s="39">
        <v>50</v>
      </c>
      <c r="D118" s="39">
        <v>50</v>
      </c>
      <c r="E118" s="39">
        <v>0</v>
      </c>
      <c r="F118" s="39">
        <v>0</v>
      </c>
      <c r="G118" s="36">
        <v>0</v>
      </c>
      <c r="H118" s="16" t="s">
        <v>435</v>
      </c>
      <c r="I118" s="39" t="s">
        <v>435</v>
      </c>
      <c r="J118" s="39" t="s">
        <v>435</v>
      </c>
      <c r="K118" s="99"/>
      <c r="L118" s="5"/>
    </row>
    <row r="119" spans="1:12" ht="17.25" customHeight="1" x14ac:dyDescent="0.25">
      <c r="A119" s="56" t="s">
        <v>148</v>
      </c>
      <c r="B119" s="48" t="s">
        <v>149</v>
      </c>
      <c r="C119" s="39">
        <v>250</v>
      </c>
      <c r="D119" s="39">
        <v>25</v>
      </c>
      <c r="E119" s="39">
        <v>90</v>
      </c>
      <c r="F119" s="39">
        <v>90</v>
      </c>
      <c r="G119" s="36">
        <v>45</v>
      </c>
      <c r="H119" s="16" t="s">
        <v>435</v>
      </c>
      <c r="I119" s="39" t="s">
        <v>435</v>
      </c>
      <c r="J119" s="39" t="s">
        <v>435</v>
      </c>
      <c r="K119" s="99"/>
      <c r="L119" s="5"/>
    </row>
    <row r="120" spans="1:12" ht="17.25" customHeight="1" x14ac:dyDescent="0.25">
      <c r="A120" s="56" t="s">
        <v>12</v>
      </c>
      <c r="B120" s="48" t="s">
        <v>125</v>
      </c>
      <c r="C120" s="39">
        <v>0</v>
      </c>
      <c r="D120" s="39">
        <v>0</v>
      </c>
      <c r="E120" s="39">
        <v>0</v>
      </c>
      <c r="F120" s="39">
        <v>0</v>
      </c>
      <c r="G120" s="36">
        <v>0</v>
      </c>
      <c r="H120" s="16" t="s">
        <v>435</v>
      </c>
      <c r="I120" s="39" t="s">
        <v>435</v>
      </c>
      <c r="J120" s="39" t="s">
        <v>435</v>
      </c>
      <c r="K120" s="99"/>
      <c r="L120" s="5"/>
    </row>
    <row r="121" spans="1:12" ht="19.5" customHeight="1" x14ac:dyDescent="0.25">
      <c r="A121" s="52" t="s">
        <v>26</v>
      </c>
      <c r="B121" s="45" t="s">
        <v>35</v>
      </c>
      <c r="C121" s="18">
        <f>+C122+C123+C124</f>
        <v>520</v>
      </c>
      <c r="D121" s="18">
        <f>+D122+D123+D124</f>
        <v>227</v>
      </c>
      <c r="E121" s="18">
        <f>+E122+E123+E124</f>
        <v>135</v>
      </c>
      <c r="F121" s="18">
        <f>+F122+F123+F124</f>
        <v>103</v>
      </c>
      <c r="G121" s="18">
        <f>+G122+G123+G124</f>
        <v>55</v>
      </c>
      <c r="H121" s="16" t="s">
        <v>435</v>
      </c>
      <c r="I121" s="39" t="s">
        <v>435</v>
      </c>
      <c r="J121" s="39" t="s">
        <v>435</v>
      </c>
      <c r="K121" s="99"/>
      <c r="L121" s="5"/>
    </row>
    <row r="122" spans="1:12" ht="21" customHeight="1" x14ac:dyDescent="0.25">
      <c r="A122" s="56" t="s">
        <v>20</v>
      </c>
      <c r="B122" s="48" t="s">
        <v>66</v>
      </c>
      <c r="C122" s="39">
        <v>500</v>
      </c>
      <c r="D122" s="39">
        <v>222</v>
      </c>
      <c r="E122" s="39">
        <v>130</v>
      </c>
      <c r="F122" s="39">
        <v>98</v>
      </c>
      <c r="G122" s="39">
        <v>50</v>
      </c>
      <c r="H122" s="16" t="s">
        <v>435</v>
      </c>
      <c r="I122" s="39" t="s">
        <v>435</v>
      </c>
      <c r="J122" s="39" t="s">
        <v>435</v>
      </c>
      <c r="K122" s="99"/>
      <c r="L122" s="5"/>
    </row>
    <row r="123" spans="1:12" ht="18" customHeight="1" x14ac:dyDescent="0.25">
      <c r="A123" s="56" t="s">
        <v>148</v>
      </c>
      <c r="B123" s="48" t="s">
        <v>149</v>
      </c>
      <c r="C123" s="39">
        <v>20</v>
      </c>
      <c r="D123" s="39">
        <v>5</v>
      </c>
      <c r="E123" s="39">
        <v>5</v>
      </c>
      <c r="F123" s="39">
        <v>5</v>
      </c>
      <c r="G123" s="39">
        <v>5</v>
      </c>
      <c r="H123" s="16" t="s">
        <v>435</v>
      </c>
      <c r="I123" s="39" t="s">
        <v>435</v>
      </c>
      <c r="J123" s="39" t="s">
        <v>435</v>
      </c>
      <c r="K123" s="99"/>
      <c r="L123" s="5"/>
    </row>
    <row r="124" spans="1:12" ht="18.75" customHeight="1" x14ac:dyDescent="0.25">
      <c r="A124" s="56" t="s">
        <v>12</v>
      </c>
      <c r="B124" s="48" t="s">
        <v>125</v>
      </c>
      <c r="C124" s="39">
        <v>0</v>
      </c>
      <c r="D124" s="39">
        <v>0</v>
      </c>
      <c r="E124" s="39">
        <v>0</v>
      </c>
      <c r="F124" s="39">
        <v>0</v>
      </c>
      <c r="G124" s="39">
        <v>0</v>
      </c>
      <c r="H124" s="16" t="s">
        <v>435</v>
      </c>
      <c r="I124" s="39" t="s">
        <v>435</v>
      </c>
      <c r="J124" s="39" t="s">
        <v>435</v>
      </c>
      <c r="K124" s="99"/>
      <c r="L124" s="5"/>
    </row>
    <row r="125" spans="1:12" ht="19.5" customHeight="1" x14ac:dyDescent="0.25">
      <c r="A125" s="52" t="s">
        <v>36</v>
      </c>
      <c r="B125" s="45" t="s">
        <v>68</v>
      </c>
      <c r="C125" s="18">
        <f>+C126+C127+C128+C129+C130</f>
        <v>1699</v>
      </c>
      <c r="D125" s="18">
        <f t="shared" ref="D125:G125" si="42">+D126+D127+D128+D129+D130</f>
        <v>404</v>
      </c>
      <c r="E125" s="18">
        <f t="shared" si="42"/>
        <v>683</v>
      </c>
      <c r="F125" s="18">
        <f t="shared" si="42"/>
        <v>351</v>
      </c>
      <c r="G125" s="18">
        <f t="shared" si="42"/>
        <v>261</v>
      </c>
      <c r="H125" s="16" t="s">
        <v>435</v>
      </c>
      <c r="I125" s="39" t="s">
        <v>435</v>
      </c>
      <c r="J125" s="39" t="s">
        <v>435</v>
      </c>
      <c r="K125" s="99"/>
      <c r="L125" s="5"/>
    </row>
    <row r="126" spans="1:12" ht="19.5" customHeight="1" x14ac:dyDescent="0.25">
      <c r="A126" s="55" t="s">
        <v>295</v>
      </c>
      <c r="B126" s="48" t="s">
        <v>294</v>
      </c>
      <c r="C126" s="39">
        <v>40</v>
      </c>
      <c r="D126" s="39">
        <v>9</v>
      </c>
      <c r="E126" s="39">
        <v>15</v>
      </c>
      <c r="F126" s="39">
        <v>6</v>
      </c>
      <c r="G126" s="39">
        <v>10</v>
      </c>
      <c r="H126" s="16" t="s">
        <v>435</v>
      </c>
      <c r="I126" s="39" t="s">
        <v>435</v>
      </c>
      <c r="J126" s="39" t="s">
        <v>435</v>
      </c>
      <c r="K126" s="99"/>
      <c r="L126" s="5"/>
    </row>
    <row r="127" spans="1:12" ht="17.25" customHeight="1" x14ac:dyDescent="0.25">
      <c r="A127" s="56" t="s">
        <v>25</v>
      </c>
      <c r="B127" s="48" t="s">
        <v>66</v>
      </c>
      <c r="C127" s="39">
        <v>900</v>
      </c>
      <c r="D127" s="39">
        <v>192</v>
      </c>
      <c r="E127" s="39">
        <v>181</v>
      </c>
      <c r="F127" s="39">
        <v>345</v>
      </c>
      <c r="G127" s="39">
        <v>182</v>
      </c>
      <c r="H127" s="16" t="s">
        <v>435</v>
      </c>
      <c r="I127" s="39" t="s">
        <v>435</v>
      </c>
      <c r="J127" s="39" t="s">
        <v>435</v>
      </c>
      <c r="K127" s="99"/>
      <c r="L127" s="5"/>
    </row>
    <row r="128" spans="1:12" ht="18.75" customHeight="1" x14ac:dyDescent="0.25">
      <c r="A128" s="56" t="s">
        <v>148</v>
      </c>
      <c r="B128" s="48" t="s">
        <v>149</v>
      </c>
      <c r="C128" s="25">
        <v>159</v>
      </c>
      <c r="D128" s="39">
        <v>26</v>
      </c>
      <c r="E128" s="36">
        <v>64</v>
      </c>
      <c r="F128" s="36">
        <v>0</v>
      </c>
      <c r="G128" s="36">
        <v>69</v>
      </c>
      <c r="H128" s="16" t="s">
        <v>435</v>
      </c>
      <c r="I128" s="39" t="s">
        <v>435</v>
      </c>
      <c r="J128" s="39" t="s">
        <v>435</v>
      </c>
      <c r="K128" s="99"/>
      <c r="L128" s="5"/>
    </row>
    <row r="129" spans="1:12" ht="18.75" customHeight="1" x14ac:dyDescent="0.25">
      <c r="A129" s="56" t="s">
        <v>297</v>
      </c>
      <c r="B129" s="48" t="s">
        <v>296</v>
      </c>
      <c r="C129" s="25">
        <v>600</v>
      </c>
      <c r="D129" s="39">
        <v>177</v>
      </c>
      <c r="E129" s="36">
        <v>423</v>
      </c>
      <c r="F129" s="36">
        <v>0</v>
      </c>
      <c r="G129" s="36">
        <v>0</v>
      </c>
      <c r="H129" s="16" t="s">
        <v>435</v>
      </c>
      <c r="I129" s="39" t="s">
        <v>435</v>
      </c>
      <c r="J129" s="39" t="s">
        <v>435</v>
      </c>
      <c r="K129" s="99"/>
      <c r="L129" s="5"/>
    </row>
    <row r="130" spans="1:12" ht="18" customHeight="1" x14ac:dyDescent="0.25">
      <c r="A130" s="56" t="s">
        <v>12</v>
      </c>
      <c r="B130" s="48" t="s">
        <v>125</v>
      </c>
      <c r="C130" s="25">
        <v>0</v>
      </c>
      <c r="D130" s="39">
        <v>0</v>
      </c>
      <c r="E130" s="36">
        <v>0</v>
      </c>
      <c r="F130" s="36">
        <v>0</v>
      </c>
      <c r="G130" s="36">
        <v>0</v>
      </c>
      <c r="H130" s="16" t="s">
        <v>435</v>
      </c>
      <c r="I130" s="39" t="s">
        <v>435</v>
      </c>
      <c r="J130" s="39" t="s">
        <v>435</v>
      </c>
      <c r="K130" s="99"/>
      <c r="L130" s="5"/>
    </row>
    <row r="131" spans="1:12" ht="19.5" customHeight="1" x14ac:dyDescent="0.25">
      <c r="A131" s="52" t="s">
        <v>44</v>
      </c>
      <c r="B131" s="45" t="s">
        <v>68</v>
      </c>
      <c r="C131" s="18">
        <f>+C132+C133+C134+C135+C136</f>
        <v>876</v>
      </c>
      <c r="D131" s="18">
        <f t="shared" ref="D131:G131" si="43">+D132+D133+D134+D135+D136</f>
        <v>235</v>
      </c>
      <c r="E131" s="18">
        <f t="shared" si="43"/>
        <v>333</v>
      </c>
      <c r="F131" s="18">
        <f t="shared" si="43"/>
        <v>176</v>
      </c>
      <c r="G131" s="18">
        <f t="shared" si="43"/>
        <v>132</v>
      </c>
      <c r="H131" s="16" t="s">
        <v>435</v>
      </c>
      <c r="I131" s="39" t="s">
        <v>435</v>
      </c>
      <c r="J131" s="39" t="s">
        <v>435</v>
      </c>
      <c r="K131" s="99"/>
      <c r="L131" s="5"/>
    </row>
    <row r="132" spans="1:12" ht="19.5" customHeight="1" x14ac:dyDescent="0.25">
      <c r="A132" s="55" t="s">
        <v>295</v>
      </c>
      <c r="B132" s="48" t="s">
        <v>294</v>
      </c>
      <c r="C132" s="25">
        <v>3</v>
      </c>
      <c r="D132" s="39">
        <v>1</v>
      </c>
      <c r="E132" s="39">
        <v>1</v>
      </c>
      <c r="F132" s="39">
        <v>1</v>
      </c>
      <c r="G132" s="36">
        <v>0</v>
      </c>
      <c r="H132" s="16" t="s">
        <v>435</v>
      </c>
      <c r="I132" s="39" t="s">
        <v>435</v>
      </c>
      <c r="J132" s="39" t="s">
        <v>435</v>
      </c>
      <c r="K132" s="99"/>
      <c r="L132" s="5"/>
    </row>
    <row r="133" spans="1:12" ht="15.75" customHeight="1" x14ac:dyDescent="0.25">
      <c r="A133" s="56" t="s">
        <v>20</v>
      </c>
      <c r="B133" s="48" t="s">
        <v>66</v>
      </c>
      <c r="C133" s="25">
        <v>550</v>
      </c>
      <c r="D133" s="39">
        <v>150</v>
      </c>
      <c r="E133" s="39">
        <v>150</v>
      </c>
      <c r="F133" s="39">
        <v>150</v>
      </c>
      <c r="G133" s="36">
        <v>100</v>
      </c>
      <c r="H133" s="16" t="s">
        <v>435</v>
      </c>
      <c r="I133" s="39" t="s">
        <v>435</v>
      </c>
      <c r="J133" s="39" t="s">
        <v>435</v>
      </c>
      <c r="K133" s="99"/>
      <c r="L133" s="5"/>
    </row>
    <row r="134" spans="1:12" ht="15.75" customHeight="1" x14ac:dyDescent="0.25">
      <c r="A134" s="56" t="s">
        <v>337</v>
      </c>
      <c r="B134" s="48" t="s">
        <v>336</v>
      </c>
      <c r="C134" s="25">
        <v>115</v>
      </c>
      <c r="D134" s="39">
        <v>63</v>
      </c>
      <c r="E134" s="39">
        <v>52</v>
      </c>
      <c r="F134" s="39">
        <v>0</v>
      </c>
      <c r="G134" s="36">
        <v>0</v>
      </c>
      <c r="H134" s="16" t="s">
        <v>435</v>
      </c>
      <c r="I134" s="39" t="s">
        <v>435</v>
      </c>
      <c r="J134" s="39" t="s">
        <v>435</v>
      </c>
      <c r="K134" s="99"/>
      <c r="L134" s="5"/>
    </row>
    <row r="135" spans="1:12" ht="15.75" customHeight="1" x14ac:dyDescent="0.25">
      <c r="A135" s="56" t="s">
        <v>148</v>
      </c>
      <c r="B135" s="48" t="s">
        <v>149</v>
      </c>
      <c r="C135" s="25">
        <v>128</v>
      </c>
      <c r="D135" s="39">
        <v>21</v>
      </c>
      <c r="E135" s="39">
        <v>50</v>
      </c>
      <c r="F135" s="39">
        <v>25</v>
      </c>
      <c r="G135" s="36">
        <v>32</v>
      </c>
      <c r="H135" s="16" t="s">
        <v>435</v>
      </c>
      <c r="I135" s="39" t="s">
        <v>435</v>
      </c>
      <c r="J135" s="39" t="s">
        <v>435</v>
      </c>
      <c r="K135" s="99"/>
      <c r="L135" s="5"/>
    </row>
    <row r="136" spans="1:12" ht="18.75" customHeight="1" x14ac:dyDescent="0.25">
      <c r="A136" s="56" t="s">
        <v>12</v>
      </c>
      <c r="B136" s="48" t="s">
        <v>125</v>
      </c>
      <c r="C136" s="25">
        <v>80</v>
      </c>
      <c r="D136" s="39">
        <v>0</v>
      </c>
      <c r="E136" s="39">
        <v>80</v>
      </c>
      <c r="F136" s="39">
        <v>0</v>
      </c>
      <c r="G136" s="39">
        <v>0</v>
      </c>
      <c r="H136" s="16" t="s">
        <v>435</v>
      </c>
      <c r="I136" s="39" t="s">
        <v>435</v>
      </c>
      <c r="J136" s="39" t="s">
        <v>435</v>
      </c>
      <c r="K136" s="99"/>
      <c r="L136" s="5"/>
    </row>
    <row r="137" spans="1:12" ht="15" customHeight="1" x14ac:dyDescent="0.25">
      <c r="A137" s="52" t="s">
        <v>27</v>
      </c>
      <c r="B137" s="45" t="s">
        <v>68</v>
      </c>
      <c r="C137" s="57">
        <f>+C138+C139+C140+C141</f>
        <v>1014</v>
      </c>
      <c r="D137" s="18">
        <f t="shared" ref="D137:G137" si="44">+D138+D139+D140+D141</f>
        <v>307</v>
      </c>
      <c r="E137" s="18">
        <f t="shared" si="44"/>
        <v>243</v>
      </c>
      <c r="F137" s="18">
        <f t="shared" si="44"/>
        <v>391</v>
      </c>
      <c r="G137" s="18">
        <f t="shared" si="44"/>
        <v>73</v>
      </c>
      <c r="H137" s="16" t="s">
        <v>435</v>
      </c>
      <c r="I137" s="39" t="s">
        <v>435</v>
      </c>
      <c r="J137" s="39" t="s">
        <v>435</v>
      </c>
      <c r="K137" s="99"/>
      <c r="L137" s="5"/>
    </row>
    <row r="138" spans="1:12" ht="15" customHeight="1" x14ac:dyDescent="0.25">
      <c r="A138" s="55" t="s">
        <v>295</v>
      </c>
      <c r="B138" s="48" t="s">
        <v>294</v>
      </c>
      <c r="C138" s="25">
        <v>3</v>
      </c>
      <c r="D138" s="39">
        <v>1</v>
      </c>
      <c r="E138" s="39">
        <v>1</v>
      </c>
      <c r="F138" s="39">
        <v>0</v>
      </c>
      <c r="G138" s="39">
        <v>1</v>
      </c>
      <c r="H138" s="16" t="s">
        <v>435</v>
      </c>
      <c r="I138" s="39" t="s">
        <v>435</v>
      </c>
      <c r="J138" s="39" t="s">
        <v>435</v>
      </c>
      <c r="K138" s="99"/>
      <c r="L138" s="5"/>
    </row>
    <row r="139" spans="1:12" ht="15.75" customHeight="1" x14ac:dyDescent="0.25">
      <c r="A139" s="56" t="s">
        <v>25</v>
      </c>
      <c r="B139" s="48" t="s">
        <v>66</v>
      </c>
      <c r="C139" s="25">
        <v>900</v>
      </c>
      <c r="D139" s="61">
        <v>291</v>
      </c>
      <c r="E139" s="39">
        <v>170</v>
      </c>
      <c r="F139" s="39">
        <v>379</v>
      </c>
      <c r="G139" s="39">
        <v>60</v>
      </c>
      <c r="H139" s="16" t="s">
        <v>435</v>
      </c>
      <c r="I139" s="39" t="s">
        <v>435</v>
      </c>
      <c r="J139" s="39" t="s">
        <v>435</v>
      </c>
      <c r="K139" s="99"/>
      <c r="L139" s="5"/>
    </row>
    <row r="140" spans="1:12" ht="15.75" customHeight="1" x14ac:dyDescent="0.25">
      <c r="A140" s="56" t="s">
        <v>148</v>
      </c>
      <c r="B140" s="48" t="s">
        <v>149</v>
      </c>
      <c r="C140" s="25">
        <v>51</v>
      </c>
      <c r="D140" s="39">
        <v>15</v>
      </c>
      <c r="E140" s="39">
        <v>12</v>
      </c>
      <c r="F140" s="39">
        <v>12</v>
      </c>
      <c r="G140" s="39">
        <v>12</v>
      </c>
      <c r="H140" s="16" t="s">
        <v>435</v>
      </c>
      <c r="I140" s="39" t="s">
        <v>435</v>
      </c>
      <c r="J140" s="39" t="s">
        <v>435</v>
      </c>
      <c r="K140" s="99"/>
      <c r="L140" s="5"/>
    </row>
    <row r="141" spans="1:12" ht="15" customHeight="1" x14ac:dyDescent="0.25">
      <c r="A141" s="56" t="s">
        <v>12</v>
      </c>
      <c r="B141" s="48" t="s">
        <v>125</v>
      </c>
      <c r="C141" s="25">
        <v>60</v>
      </c>
      <c r="D141" s="39">
        <v>0</v>
      </c>
      <c r="E141" s="39">
        <v>60</v>
      </c>
      <c r="F141" s="39">
        <v>0</v>
      </c>
      <c r="G141" s="39">
        <v>0</v>
      </c>
      <c r="H141" s="16" t="s">
        <v>435</v>
      </c>
      <c r="I141" s="39" t="s">
        <v>435</v>
      </c>
      <c r="J141" s="39" t="s">
        <v>435</v>
      </c>
      <c r="K141" s="99"/>
      <c r="L141" s="5"/>
    </row>
    <row r="142" spans="1:12" ht="17.25" customHeight="1" x14ac:dyDescent="0.25">
      <c r="A142" s="52" t="s">
        <v>28</v>
      </c>
      <c r="B142" s="45" t="s">
        <v>68</v>
      </c>
      <c r="C142" s="57">
        <f>+C143+C144+C145</f>
        <v>655</v>
      </c>
      <c r="D142" s="18">
        <f t="shared" ref="D142:G142" si="45">+D143+D144+D145</f>
        <v>262</v>
      </c>
      <c r="E142" s="18">
        <f t="shared" si="45"/>
        <v>140</v>
      </c>
      <c r="F142" s="18">
        <f t="shared" si="45"/>
        <v>118</v>
      </c>
      <c r="G142" s="18">
        <f t="shared" si="45"/>
        <v>135</v>
      </c>
      <c r="H142" s="16" t="s">
        <v>435</v>
      </c>
      <c r="I142" s="39" t="s">
        <v>435</v>
      </c>
      <c r="J142" s="39" t="s">
        <v>435</v>
      </c>
      <c r="K142" s="99"/>
      <c r="L142" s="5"/>
    </row>
    <row r="143" spans="1:12" ht="17.25" customHeight="1" x14ac:dyDescent="0.25">
      <c r="A143" s="55" t="s">
        <v>20</v>
      </c>
      <c r="B143" s="48" t="s">
        <v>66</v>
      </c>
      <c r="C143" s="25">
        <v>600</v>
      </c>
      <c r="D143" s="39">
        <v>242</v>
      </c>
      <c r="E143" s="39">
        <v>120</v>
      </c>
      <c r="F143" s="39">
        <v>118</v>
      </c>
      <c r="G143" s="39">
        <v>120</v>
      </c>
      <c r="H143" s="16" t="s">
        <v>435</v>
      </c>
      <c r="I143" s="39" t="s">
        <v>435</v>
      </c>
      <c r="J143" s="39" t="s">
        <v>435</v>
      </c>
      <c r="K143" s="99"/>
      <c r="L143" s="5"/>
    </row>
    <row r="144" spans="1:12" ht="15" customHeight="1" x14ac:dyDescent="0.25">
      <c r="A144" s="56" t="s">
        <v>148</v>
      </c>
      <c r="B144" s="48" t="s">
        <v>149</v>
      </c>
      <c r="C144" s="25">
        <v>55</v>
      </c>
      <c r="D144" s="39">
        <v>20</v>
      </c>
      <c r="E144" s="39">
        <v>20</v>
      </c>
      <c r="F144" s="39">
        <v>0</v>
      </c>
      <c r="G144" s="39">
        <v>15</v>
      </c>
      <c r="H144" s="16" t="s">
        <v>435</v>
      </c>
      <c r="I144" s="39" t="s">
        <v>435</v>
      </c>
      <c r="J144" s="39" t="s">
        <v>435</v>
      </c>
      <c r="K144" s="99"/>
      <c r="L144" s="5"/>
    </row>
    <row r="145" spans="1:17" ht="16.5" customHeight="1" x14ac:dyDescent="0.25">
      <c r="A145" s="56" t="s">
        <v>12</v>
      </c>
      <c r="B145" s="48" t="s">
        <v>125</v>
      </c>
      <c r="C145" s="25">
        <v>0</v>
      </c>
      <c r="D145" s="39">
        <v>0</v>
      </c>
      <c r="E145" s="39">
        <v>0</v>
      </c>
      <c r="F145" s="39">
        <v>0</v>
      </c>
      <c r="G145" s="39">
        <v>0</v>
      </c>
      <c r="H145" s="16" t="s">
        <v>435</v>
      </c>
      <c r="I145" s="39" t="s">
        <v>435</v>
      </c>
      <c r="J145" s="39" t="s">
        <v>435</v>
      </c>
      <c r="K145" s="99"/>
      <c r="L145" s="5"/>
    </row>
    <row r="146" spans="1:17" ht="17.25" customHeight="1" x14ac:dyDescent="0.25">
      <c r="A146" s="52" t="s">
        <v>29</v>
      </c>
      <c r="B146" s="45" t="s">
        <v>68</v>
      </c>
      <c r="C146" s="57">
        <f>+C147+C148+C149+C150+C151</f>
        <v>1180</v>
      </c>
      <c r="D146" s="18">
        <f t="shared" ref="D146:G146" si="46">+D147+D148+D149+D150+D151</f>
        <v>419</v>
      </c>
      <c r="E146" s="18">
        <f t="shared" si="46"/>
        <v>260</v>
      </c>
      <c r="F146" s="18">
        <f t="shared" si="46"/>
        <v>266</v>
      </c>
      <c r="G146" s="18">
        <f t="shared" si="46"/>
        <v>235</v>
      </c>
      <c r="H146" s="16" t="s">
        <v>435</v>
      </c>
      <c r="I146" s="39" t="s">
        <v>435</v>
      </c>
      <c r="J146" s="39" t="s">
        <v>435</v>
      </c>
      <c r="K146" s="99"/>
      <c r="L146" s="5"/>
    </row>
    <row r="147" spans="1:17" ht="17.25" customHeight="1" x14ac:dyDescent="0.25">
      <c r="A147" s="55" t="s">
        <v>295</v>
      </c>
      <c r="B147" s="48" t="s">
        <v>294</v>
      </c>
      <c r="C147" s="25">
        <v>50</v>
      </c>
      <c r="D147" s="39">
        <v>11</v>
      </c>
      <c r="E147" s="39">
        <v>20</v>
      </c>
      <c r="F147" s="39">
        <v>9</v>
      </c>
      <c r="G147" s="39">
        <v>10</v>
      </c>
      <c r="H147" s="16" t="s">
        <v>435</v>
      </c>
      <c r="I147" s="39" t="s">
        <v>435</v>
      </c>
      <c r="J147" s="39" t="s">
        <v>435</v>
      </c>
      <c r="K147" s="99"/>
      <c r="L147" s="5"/>
    </row>
    <row r="148" spans="1:17" ht="18.75" customHeight="1" x14ac:dyDescent="0.25">
      <c r="A148" s="56" t="s">
        <v>190</v>
      </c>
      <c r="B148" s="48" t="s">
        <v>66</v>
      </c>
      <c r="C148" s="25">
        <v>600</v>
      </c>
      <c r="D148" s="39">
        <v>215</v>
      </c>
      <c r="E148" s="36">
        <v>120</v>
      </c>
      <c r="F148" s="36">
        <v>150</v>
      </c>
      <c r="G148" s="36">
        <v>115</v>
      </c>
      <c r="H148" s="16" t="s">
        <v>435</v>
      </c>
      <c r="I148" s="39" t="s">
        <v>435</v>
      </c>
      <c r="J148" s="39" t="s">
        <v>435</v>
      </c>
      <c r="K148" s="99"/>
      <c r="L148" s="5"/>
    </row>
    <row r="149" spans="1:17" ht="18.75" customHeight="1" x14ac:dyDescent="0.25">
      <c r="A149" s="56" t="s">
        <v>337</v>
      </c>
      <c r="B149" s="48" t="s">
        <v>336</v>
      </c>
      <c r="C149" s="25">
        <v>480</v>
      </c>
      <c r="D149" s="39">
        <v>180</v>
      </c>
      <c r="E149" s="36">
        <v>100</v>
      </c>
      <c r="F149" s="36">
        <v>100</v>
      </c>
      <c r="G149" s="36">
        <v>100</v>
      </c>
      <c r="H149" s="16" t="s">
        <v>435</v>
      </c>
      <c r="I149" s="39" t="s">
        <v>435</v>
      </c>
      <c r="J149" s="39" t="s">
        <v>435</v>
      </c>
      <c r="K149" s="99"/>
      <c r="L149" s="5"/>
    </row>
    <row r="150" spans="1:17" ht="18.75" customHeight="1" x14ac:dyDescent="0.25">
      <c r="A150" s="56" t="s">
        <v>148</v>
      </c>
      <c r="B150" s="48" t="s">
        <v>149</v>
      </c>
      <c r="C150" s="25">
        <v>50</v>
      </c>
      <c r="D150" s="39">
        <v>13</v>
      </c>
      <c r="E150" s="36">
        <v>20</v>
      </c>
      <c r="F150" s="36">
        <v>7</v>
      </c>
      <c r="G150" s="36">
        <v>10</v>
      </c>
      <c r="H150" s="16" t="s">
        <v>435</v>
      </c>
      <c r="I150" s="39" t="s">
        <v>435</v>
      </c>
      <c r="J150" s="39" t="s">
        <v>435</v>
      </c>
      <c r="K150" s="99"/>
      <c r="L150" s="5"/>
    </row>
    <row r="151" spans="1:17" ht="18.75" customHeight="1" x14ac:dyDescent="0.25">
      <c r="A151" s="56" t="s">
        <v>12</v>
      </c>
      <c r="B151" s="48" t="s">
        <v>271</v>
      </c>
      <c r="C151" s="25">
        <v>0</v>
      </c>
      <c r="D151" s="39">
        <v>0</v>
      </c>
      <c r="E151" s="36">
        <v>0</v>
      </c>
      <c r="F151" s="36">
        <v>0</v>
      </c>
      <c r="G151" s="36">
        <v>0</v>
      </c>
      <c r="H151" s="16" t="s">
        <v>435</v>
      </c>
      <c r="I151" s="39" t="s">
        <v>435</v>
      </c>
      <c r="J151" s="39" t="s">
        <v>435</v>
      </c>
      <c r="K151" s="99"/>
      <c r="L151" s="5"/>
    </row>
    <row r="152" spans="1:17" ht="15.75" x14ac:dyDescent="0.25">
      <c r="A152" s="52" t="s">
        <v>191</v>
      </c>
      <c r="B152" s="49" t="s">
        <v>228</v>
      </c>
      <c r="C152" s="18">
        <f>+C153+C154</f>
        <v>1231</v>
      </c>
      <c r="D152" s="18">
        <f t="shared" ref="D152:G152" si="47">+D153+D154</f>
        <v>286</v>
      </c>
      <c r="E152" s="18">
        <f t="shared" si="47"/>
        <v>315</v>
      </c>
      <c r="F152" s="18">
        <f t="shared" si="47"/>
        <v>315</v>
      </c>
      <c r="G152" s="18">
        <f t="shared" si="47"/>
        <v>315</v>
      </c>
      <c r="H152" s="18">
        <f t="shared" ref="H152:J152" si="48">+H153+H154</f>
        <v>1234</v>
      </c>
      <c r="I152" s="18">
        <f t="shared" si="48"/>
        <v>1236</v>
      </c>
      <c r="J152" s="18">
        <f t="shared" si="48"/>
        <v>1238</v>
      </c>
      <c r="K152" s="99"/>
      <c r="L152" s="99"/>
      <c r="M152" s="99"/>
      <c r="N152" s="99"/>
      <c r="O152" s="99"/>
      <c r="P152" s="99"/>
    </row>
    <row r="153" spans="1:17" ht="15.75" x14ac:dyDescent="0.25">
      <c r="A153" s="34" t="s">
        <v>179</v>
      </c>
      <c r="B153" s="37"/>
      <c r="C153" s="39">
        <f>+C156+C159</f>
        <v>1140</v>
      </c>
      <c r="D153" s="39">
        <f t="shared" ref="D153:G153" si="49">+D156+D159</f>
        <v>286</v>
      </c>
      <c r="E153" s="39">
        <f t="shared" si="49"/>
        <v>284</v>
      </c>
      <c r="F153" s="39">
        <f t="shared" si="49"/>
        <v>285</v>
      </c>
      <c r="G153" s="39">
        <f t="shared" si="49"/>
        <v>285</v>
      </c>
      <c r="H153" s="39">
        <f t="shared" ref="H153:J153" si="50">+H156+H159</f>
        <v>1140</v>
      </c>
      <c r="I153" s="39">
        <f t="shared" si="50"/>
        <v>1140</v>
      </c>
      <c r="J153" s="39">
        <f t="shared" si="50"/>
        <v>1140</v>
      </c>
      <c r="K153" s="99"/>
      <c r="L153" s="5"/>
    </row>
    <row r="154" spans="1:17" ht="15" customHeight="1" x14ac:dyDescent="0.25">
      <c r="A154" s="34" t="s">
        <v>136</v>
      </c>
      <c r="B154" s="37"/>
      <c r="C154" s="39">
        <f>+C157+C160</f>
        <v>91</v>
      </c>
      <c r="D154" s="39">
        <f t="shared" ref="D154:G154" si="51">+D157+D160</f>
        <v>0</v>
      </c>
      <c r="E154" s="39">
        <f t="shared" si="51"/>
        <v>31</v>
      </c>
      <c r="F154" s="39">
        <f t="shared" si="51"/>
        <v>30</v>
      </c>
      <c r="G154" s="39">
        <f t="shared" si="51"/>
        <v>30</v>
      </c>
      <c r="H154" s="39">
        <f t="shared" ref="H154:J154" si="52">+H157+H160</f>
        <v>94</v>
      </c>
      <c r="I154" s="39">
        <f t="shared" si="52"/>
        <v>96</v>
      </c>
      <c r="J154" s="39">
        <f t="shared" si="52"/>
        <v>98</v>
      </c>
      <c r="K154" s="99"/>
      <c r="L154" s="99"/>
      <c r="M154" s="99"/>
      <c r="N154" s="99"/>
      <c r="O154" s="99"/>
      <c r="P154" s="99"/>
      <c r="Q154" s="99"/>
    </row>
    <row r="155" spans="1:17" ht="19.5" customHeight="1" x14ac:dyDescent="0.25">
      <c r="A155" s="53" t="s">
        <v>202</v>
      </c>
      <c r="B155" s="37"/>
      <c r="C155" s="18">
        <f>+C156+C157</f>
        <v>533</v>
      </c>
      <c r="D155" s="18">
        <f t="shared" ref="D155:G155" si="53">+D156+D157</f>
        <v>119</v>
      </c>
      <c r="E155" s="18">
        <f t="shared" si="53"/>
        <v>138</v>
      </c>
      <c r="F155" s="18">
        <f t="shared" si="53"/>
        <v>138</v>
      </c>
      <c r="G155" s="18">
        <f t="shared" si="53"/>
        <v>138</v>
      </c>
      <c r="H155" s="18">
        <f t="shared" ref="H155:J155" si="54">+H156+H157</f>
        <v>534</v>
      </c>
      <c r="I155" s="18">
        <f t="shared" si="54"/>
        <v>535</v>
      </c>
      <c r="J155" s="18">
        <f t="shared" si="54"/>
        <v>536</v>
      </c>
      <c r="K155" s="99"/>
      <c r="L155" s="5"/>
    </row>
    <row r="156" spans="1:17" ht="18" customHeight="1" x14ac:dyDescent="0.25">
      <c r="A156" s="34" t="s">
        <v>134</v>
      </c>
      <c r="B156" s="37"/>
      <c r="C156" s="39">
        <v>490</v>
      </c>
      <c r="D156" s="39">
        <v>119</v>
      </c>
      <c r="E156" s="39">
        <v>123</v>
      </c>
      <c r="F156" s="39">
        <v>124</v>
      </c>
      <c r="G156" s="36">
        <v>124</v>
      </c>
      <c r="H156" s="16">
        <v>490</v>
      </c>
      <c r="I156" s="39">
        <v>490</v>
      </c>
      <c r="J156" s="39">
        <v>490</v>
      </c>
      <c r="K156" s="99"/>
      <c r="L156" s="5"/>
    </row>
    <row r="157" spans="1:17" ht="16.5" customHeight="1" x14ac:dyDescent="0.25">
      <c r="A157" s="34" t="s">
        <v>136</v>
      </c>
      <c r="B157" s="37"/>
      <c r="C157" s="39">
        <v>43</v>
      </c>
      <c r="D157" s="39">
        <v>0</v>
      </c>
      <c r="E157" s="39">
        <v>15</v>
      </c>
      <c r="F157" s="39">
        <v>14</v>
      </c>
      <c r="G157" s="36">
        <v>14</v>
      </c>
      <c r="H157" s="16">
        <v>44</v>
      </c>
      <c r="I157" s="39">
        <v>45</v>
      </c>
      <c r="J157" s="39">
        <v>46</v>
      </c>
      <c r="K157" s="99"/>
      <c r="L157" s="5"/>
    </row>
    <row r="158" spans="1:17" ht="22.5" customHeight="1" x14ac:dyDescent="0.25">
      <c r="A158" s="53" t="s">
        <v>226</v>
      </c>
      <c r="B158" s="37"/>
      <c r="C158" s="18">
        <f>+C159+C160</f>
        <v>698</v>
      </c>
      <c r="D158" s="18">
        <f t="shared" ref="D158:G158" si="55">+D159+D160</f>
        <v>167</v>
      </c>
      <c r="E158" s="18">
        <f t="shared" si="55"/>
        <v>177</v>
      </c>
      <c r="F158" s="18">
        <f t="shared" si="55"/>
        <v>177</v>
      </c>
      <c r="G158" s="18">
        <f t="shared" si="55"/>
        <v>177</v>
      </c>
      <c r="H158" s="18">
        <f t="shared" ref="H158:J158" si="56">+H159+H160</f>
        <v>700</v>
      </c>
      <c r="I158" s="18">
        <f t="shared" si="56"/>
        <v>701</v>
      </c>
      <c r="J158" s="18">
        <f t="shared" si="56"/>
        <v>702</v>
      </c>
      <c r="K158" s="99"/>
      <c r="L158" s="5"/>
    </row>
    <row r="159" spans="1:17" ht="15.75" customHeight="1" x14ac:dyDescent="0.25">
      <c r="A159" s="34" t="s">
        <v>134</v>
      </c>
      <c r="B159" s="40"/>
      <c r="C159" s="25">
        <v>650</v>
      </c>
      <c r="D159" s="39">
        <v>167</v>
      </c>
      <c r="E159" s="39">
        <v>161</v>
      </c>
      <c r="F159" s="39">
        <v>161</v>
      </c>
      <c r="G159" s="36">
        <v>161</v>
      </c>
      <c r="H159" s="16">
        <v>650</v>
      </c>
      <c r="I159" s="39">
        <v>650</v>
      </c>
      <c r="J159" s="39">
        <v>650</v>
      </c>
      <c r="K159" s="99"/>
      <c r="L159" s="5"/>
    </row>
    <row r="160" spans="1:17" ht="15" customHeight="1" x14ac:dyDescent="0.25">
      <c r="A160" s="34" t="s">
        <v>136</v>
      </c>
      <c r="B160" s="40"/>
      <c r="C160" s="25">
        <v>48</v>
      </c>
      <c r="D160" s="39">
        <v>0</v>
      </c>
      <c r="E160" s="39">
        <v>16</v>
      </c>
      <c r="F160" s="39">
        <v>16</v>
      </c>
      <c r="G160" s="36">
        <v>16</v>
      </c>
      <c r="H160" s="16">
        <v>50</v>
      </c>
      <c r="I160" s="39">
        <v>51</v>
      </c>
      <c r="J160" s="39">
        <v>52</v>
      </c>
      <c r="K160" s="99"/>
      <c r="L160" s="5"/>
    </row>
    <row r="161" spans="1:12" ht="15.75" x14ac:dyDescent="0.25">
      <c r="A161" s="28" t="s">
        <v>201</v>
      </c>
      <c r="B161" s="14" t="s">
        <v>367</v>
      </c>
      <c r="C161" s="33">
        <f>+C162+C163</f>
        <v>607</v>
      </c>
      <c r="D161" s="33">
        <f t="shared" ref="D161:G161" si="57">+D162+D163</f>
        <v>125</v>
      </c>
      <c r="E161" s="33">
        <f t="shared" si="57"/>
        <v>155</v>
      </c>
      <c r="F161" s="33">
        <f t="shared" si="57"/>
        <v>160</v>
      </c>
      <c r="G161" s="33">
        <f t="shared" si="57"/>
        <v>167</v>
      </c>
      <c r="H161" s="33">
        <f t="shared" ref="H161:J161" si="58">+H162+H163</f>
        <v>571</v>
      </c>
      <c r="I161" s="33">
        <f t="shared" si="58"/>
        <v>594</v>
      </c>
      <c r="J161" s="18">
        <f t="shared" si="58"/>
        <v>610</v>
      </c>
      <c r="K161" s="99"/>
      <c r="L161" s="5"/>
    </row>
    <row r="162" spans="1:12" ht="15.75" x14ac:dyDescent="0.25">
      <c r="A162" s="38" t="s">
        <v>160</v>
      </c>
      <c r="B162" s="62" t="s">
        <v>159</v>
      </c>
      <c r="C162" s="25">
        <v>500</v>
      </c>
      <c r="D162" s="39">
        <v>115</v>
      </c>
      <c r="E162" s="39">
        <v>125</v>
      </c>
      <c r="F162" s="39">
        <v>130</v>
      </c>
      <c r="G162" s="36">
        <v>130</v>
      </c>
      <c r="H162" s="16">
        <v>516</v>
      </c>
      <c r="I162" s="39">
        <v>531</v>
      </c>
      <c r="J162" s="39">
        <v>546</v>
      </c>
      <c r="K162" s="99"/>
      <c r="L162" s="5"/>
    </row>
    <row r="163" spans="1:12" ht="15.75" x14ac:dyDescent="0.25">
      <c r="A163" s="38" t="s">
        <v>152</v>
      </c>
      <c r="B163" s="62" t="s">
        <v>147</v>
      </c>
      <c r="C163" s="25">
        <v>107</v>
      </c>
      <c r="D163" s="39">
        <v>10</v>
      </c>
      <c r="E163" s="39">
        <v>30</v>
      </c>
      <c r="F163" s="39">
        <v>30</v>
      </c>
      <c r="G163" s="36">
        <v>37</v>
      </c>
      <c r="H163" s="16">
        <v>55</v>
      </c>
      <c r="I163" s="39">
        <v>63</v>
      </c>
      <c r="J163" s="39">
        <v>64</v>
      </c>
      <c r="K163" s="99"/>
      <c r="L163" s="5"/>
    </row>
    <row r="164" spans="1:12" ht="20.25" customHeight="1" x14ac:dyDescent="0.25">
      <c r="A164" s="53" t="s">
        <v>265</v>
      </c>
      <c r="B164" s="54" t="s">
        <v>333</v>
      </c>
      <c r="C164" s="64">
        <f>C165</f>
        <v>645</v>
      </c>
      <c r="D164" s="64">
        <f t="shared" ref="D164:G164" si="59">D165</f>
        <v>645</v>
      </c>
      <c r="E164" s="64">
        <f t="shared" si="59"/>
        <v>0</v>
      </c>
      <c r="F164" s="64">
        <f t="shared" si="59"/>
        <v>0</v>
      </c>
      <c r="G164" s="64">
        <f t="shared" si="59"/>
        <v>0</v>
      </c>
      <c r="H164" s="15">
        <v>0</v>
      </c>
      <c r="I164" s="18">
        <v>0</v>
      </c>
      <c r="J164" s="18">
        <v>0</v>
      </c>
      <c r="K164" s="99"/>
      <c r="L164" s="5"/>
    </row>
    <row r="165" spans="1:12" ht="33.75" customHeight="1" x14ac:dyDescent="0.25">
      <c r="A165" s="11" t="s">
        <v>247</v>
      </c>
      <c r="B165" s="65"/>
      <c r="C165" s="63">
        <v>645</v>
      </c>
      <c r="D165" s="39">
        <v>645</v>
      </c>
      <c r="E165" s="36">
        <v>0</v>
      </c>
      <c r="F165" s="36">
        <v>0</v>
      </c>
      <c r="G165" s="36">
        <v>0</v>
      </c>
      <c r="H165" s="16">
        <v>0</v>
      </c>
      <c r="I165" s="39">
        <v>0</v>
      </c>
      <c r="J165" s="39">
        <v>0</v>
      </c>
      <c r="K165" s="99"/>
      <c r="L165" s="5"/>
    </row>
    <row r="166" spans="1:12" ht="15.75" x14ac:dyDescent="0.25">
      <c r="A166" s="45" t="s">
        <v>9</v>
      </c>
      <c r="B166" s="49" t="s">
        <v>69</v>
      </c>
      <c r="C166" s="33">
        <f>+C167+C168</f>
        <v>2275</v>
      </c>
      <c r="D166" s="33">
        <f t="shared" ref="D166:J166" si="60">+D167+D168</f>
        <v>593</v>
      </c>
      <c r="E166" s="33">
        <f t="shared" si="60"/>
        <v>560</v>
      </c>
      <c r="F166" s="33">
        <f t="shared" si="60"/>
        <v>561</v>
      </c>
      <c r="G166" s="33">
        <f t="shared" si="60"/>
        <v>561</v>
      </c>
      <c r="H166" s="18">
        <f t="shared" si="60"/>
        <v>2605</v>
      </c>
      <c r="I166" s="18">
        <f t="shared" si="60"/>
        <v>2615</v>
      </c>
      <c r="J166" s="18">
        <f t="shared" si="60"/>
        <v>2625</v>
      </c>
      <c r="K166" s="99"/>
      <c r="L166" s="5"/>
    </row>
    <row r="167" spans="1:12" ht="15.75" x14ac:dyDescent="0.25">
      <c r="A167" s="45" t="s">
        <v>127</v>
      </c>
      <c r="B167" s="49" t="s">
        <v>128</v>
      </c>
      <c r="C167" s="33">
        <f>C170</f>
        <v>2271</v>
      </c>
      <c r="D167" s="33">
        <v>592</v>
      </c>
      <c r="E167" s="33">
        <v>558</v>
      </c>
      <c r="F167" s="33">
        <v>560</v>
      </c>
      <c r="G167" s="33">
        <v>561</v>
      </c>
      <c r="H167" s="18">
        <f t="shared" ref="H167:J167" si="61">H170</f>
        <v>2600</v>
      </c>
      <c r="I167" s="18">
        <f t="shared" si="61"/>
        <v>2610</v>
      </c>
      <c r="J167" s="18">
        <f t="shared" si="61"/>
        <v>2620</v>
      </c>
      <c r="K167" s="99"/>
      <c r="L167" s="5"/>
    </row>
    <row r="168" spans="1:12" ht="15.75" x14ac:dyDescent="0.25">
      <c r="A168" s="45" t="s">
        <v>208</v>
      </c>
      <c r="B168" s="49" t="s">
        <v>70</v>
      </c>
      <c r="C168" s="33">
        <f>C169</f>
        <v>4</v>
      </c>
      <c r="D168" s="33">
        <f t="shared" ref="D168:J168" si="62">D169</f>
        <v>1</v>
      </c>
      <c r="E168" s="33">
        <f t="shared" si="62"/>
        <v>2</v>
      </c>
      <c r="F168" s="33">
        <f t="shared" si="62"/>
        <v>1</v>
      </c>
      <c r="G168" s="33">
        <f t="shared" si="62"/>
        <v>0</v>
      </c>
      <c r="H168" s="18">
        <f t="shared" si="62"/>
        <v>5</v>
      </c>
      <c r="I168" s="18">
        <f t="shared" si="62"/>
        <v>5</v>
      </c>
      <c r="J168" s="18">
        <f t="shared" si="62"/>
        <v>5</v>
      </c>
      <c r="K168" s="99"/>
      <c r="L168" s="5"/>
    </row>
    <row r="169" spans="1:12" ht="15.75" x14ac:dyDescent="0.25">
      <c r="A169" s="10" t="s">
        <v>146</v>
      </c>
      <c r="B169" s="48" t="s">
        <v>129</v>
      </c>
      <c r="C169" s="36">
        <v>4</v>
      </c>
      <c r="D169" s="39">
        <v>1</v>
      </c>
      <c r="E169" s="36">
        <v>2</v>
      </c>
      <c r="F169" s="36">
        <v>1</v>
      </c>
      <c r="G169" s="36">
        <v>0</v>
      </c>
      <c r="H169" s="16">
        <v>5</v>
      </c>
      <c r="I169" s="39">
        <v>5</v>
      </c>
      <c r="J169" s="39">
        <v>5</v>
      </c>
      <c r="K169" s="99"/>
      <c r="L169" s="5"/>
    </row>
    <row r="170" spans="1:12" ht="15.75" x14ac:dyDescent="0.25">
      <c r="A170" s="45" t="s">
        <v>126</v>
      </c>
      <c r="B170" s="49"/>
      <c r="C170" s="33">
        <f>C171</f>
        <v>2271</v>
      </c>
      <c r="D170" s="33">
        <f t="shared" ref="D170:J170" si="63">D171</f>
        <v>578</v>
      </c>
      <c r="E170" s="33">
        <f t="shared" si="63"/>
        <v>578</v>
      </c>
      <c r="F170" s="33">
        <f t="shared" si="63"/>
        <v>558</v>
      </c>
      <c r="G170" s="33">
        <f t="shared" si="63"/>
        <v>557</v>
      </c>
      <c r="H170" s="18">
        <f t="shared" si="63"/>
        <v>2600</v>
      </c>
      <c r="I170" s="18">
        <f t="shared" si="63"/>
        <v>2610</v>
      </c>
      <c r="J170" s="18">
        <f t="shared" si="63"/>
        <v>2620</v>
      </c>
      <c r="K170" s="99"/>
      <c r="L170" s="5"/>
    </row>
    <row r="171" spans="1:12" ht="15.75" x14ac:dyDescent="0.25">
      <c r="A171" s="10" t="s">
        <v>116</v>
      </c>
      <c r="B171" s="48" t="s">
        <v>128</v>
      </c>
      <c r="C171" s="36">
        <v>2271</v>
      </c>
      <c r="D171" s="18">
        <v>578</v>
      </c>
      <c r="E171" s="36">
        <v>578</v>
      </c>
      <c r="F171" s="36">
        <v>558</v>
      </c>
      <c r="G171" s="36">
        <v>557</v>
      </c>
      <c r="H171" s="16">
        <v>2600</v>
      </c>
      <c r="I171" s="39">
        <v>2610</v>
      </c>
      <c r="J171" s="39">
        <v>2620</v>
      </c>
      <c r="K171" s="99"/>
      <c r="L171" s="5"/>
    </row>
    <row r="172" spans="1:12" ht="15.75" x14ac:dyDescent="0.25">
      <c r="A172" s="45" t="s">
        <v>180</v>
      </c>
      <c r="B172" s="49" t="s">
        <v>71</v>
      </c>
      <c r="C172" s="33">
        <f>+C173+C174+C175+C176+C177</f>
        <v>10535</v>
      </c>
      <c r="D172" s="33">
        <f t="shared" ref="D172:J172" si="64">+D173+D174+D175+D176+D177</f>
        <v>1863</v>
      </c>
      <c r="E172" s="33">
        <f t="shared" si="64"/>
        <v>2502</v>
      </c>
      <c r="F172" s="33">
        <f t="shared" si="64"/>
        <v>2865</v>
      </c>
      <c r="G172" s="33">
        <f t="shared" si="64"/>
        <v>3305</v>
      </c>
      <c r="H172" s="18">
        <f t="shared" si="64"/>
        <v>15517</v>
      </c>
      <c r="I172" s="18">
        <f t="shared" si="64"/>
        <v>15327</v>
      </c>
      <c r="J172" s="18">
        <f t="shared" si="64"/>
        <v>13604</v>
      </c>
      <c r="K172" s="99"/>
      <c r="L172" s="5"/>
    </row>
    <row r="173" spans="1:12" ht="15.75" x14ac:dyDescent="0.25">
      <c r="A173" s="45" t="s">
        <v>10</v>
      </c>
      <c r="B173" s="49" t="s">
        <v>72</v>
      </c>
      <c r="C173" s="33">
        <f>C182</f>
        <v>3552</v>
      </c>
      <c r="D173" s="33">
        <f t="shared" ref="D173:J173" si="65">D182</f>
        <v>869</v>
      </c>
      <c r="E173" s="33">
        <f t="shared" si="65"/>
        <v>879</v>
      </c>
      <c r="F173" s="33">
        <f t="shared" si="65"/>
        <v>902</v>
      </c>
      <c r="G173" s="33">
        <f t="shared" si="65"/>
        <v>902</v>
      </c>
      <c r="H173" s="18">
        <f t="shared" si="65"/>
        <v>3400</v>
      </c>
      <c r="I173" s="18">
        <f t="shared" si="65"/>
        <v>3400</v>
      </c>
      <c r="J173" s="18">
        <f t="shared" si="65"/>
        <v>3400</v>
      </c>
      <c r="K173" s="99"/>
      <c r="L173" s="5"/>
    </row>
    <row r="174" spans="1:12" ht="15.75" x14ac:dyDescent="0.25">
      <c r="A174" s="45" t="s">
        <v>238</v>
      </c>
      <c r="B174" s="49" t="s">
        <v>73</v>
      </c>
      <c r="C174" s="33">
        <f t="shared" ref="C174:J174" si="66">+C183+C187+C200</f>
        <v>5813</v>
      </c>
      <c r="D174" s="33">
        <f t="shared" si="66"/>
        <v>947</v>
      </c>
      <c r="E174" s="33">
        <f t="shared" si="66"/>
        <v>1356</v>
      </c>
      <c r="F174" s="33">
        <f t="shared" si="66"/>
        <v>1125</v>
      </c>
      <c r="G174" s="33">
        <f t="shared" si="66"/>
        <v>2385</v>
      </c>
      <c r="H174" s="18">
        <f t="shared" si="66"/>
        <v>6300</v>
      </c>
      <c r="I174" s="18">
        <f t="shared" si="66"/>
        <v>6400</v>
      </c>
      <c r="J174" s="18">
        <f t="shared" si="66"/>
        <v>6500</v>
      </c>
      <c r="K174" s="99"/>
      <c r="L174" s="5"/>
    </row>
    <row r="175" spans="1:12" ht="15.75" x14ac:dyDescent="0.25">
      <c r="A175" s="28" t="s">
        <v>167</v>
      </c>
      <c r="B175" s="49" t="s">
        <v>169</v>
      </c>
      <c r="C175" s="33">
        <f>C184</f>
        <v>70</v>
      </c>
      <c r="D175" s="33">
        <f t="shared" ref="D175:J175" si="67">D184</f>
        <v>17</v>
      </c>
      <c r="E175" s="33">
        <f t="shared" si="67"/>
        <v>17</v>
      </c>
      <c r="F175" s="33">
        <f t="shared" si="67"/>
        <v>18</v>
      </c>
      <c r="G175" s="33">
        <f t="shared" si="67"/>
        <v>18</v>
      </c>
      <c r="H175" s="18">
        <f t="shared" si="67"/>
        <v>60</v>
      </c>
      <c r="I175" s="18">
        <f t="shared" si="67"/>
        <v>60</v>
      </c>
      <c r="J175" s="18">
        <f t="shared" si="67"/>
        <v>60</v>
      </c>
      <c r="K175" s="99"/>
      <c r="L175" s="5"/>
    </row>
    <row r="176" spans="1:12" ht="15.75" x14ac:dyDescent="0.25">
      <c r="A176" s="45" t="s">
        <v>237</v>
      </c>
      <c r="B176" s="49" t="s">
        <v>349</v>
      </c>
      <c r="C176" s="33">
        <f t="shared" ref="C176:J176" si="68">+C178+C199</f>
        <v>520</v>
      </c>
      <c r="D176" s="33">
        <f t="shared" si="68"/>
        <v>0</v>
      </c>
      <c r="E176" s="33">
        <f t="shared" si="68"/>
        <v>120</v>
      </c>
      <c r="F176" s="33">
        <f t="shared" si="68"/>
        <v>400</v>
      </c>
      <c r="G176" s="33">
        <f t="shared" si="68"/>
        <v>0</v>
      </c>
      <c r="H176" s="18">
        <f t="shared" si="68"/>
        <v>300</v>
      </c>
      <c r="I176" s="18">
        <f t="shared" si="68"/>
        <v>300</v>
      </c>
      <c r="J176" s="18">
        <f t="shared" si="68"/>
        <v>300</v>
      </c>
      <c r="K176" s="99"/>
      <c r="L176" s="5"/>
    </row>
    <row r="177" spans="1:12" ht="15.75" x14ac:dyDescent="0.25">
      <c r="A177" s="45" t="s">
        <v>12</v>
      </c>
      <c r="B177" s="49" t="s">
        <v>74</v>
      </c>
      <c r="C177" s="33">
        <f>+C185+C219</f>
        <v>580</v>
      </c>
      <c r="D177" s="33">
        <f>+D185+D219</f>
        <v>30</v>
      </c>
      <c r="E177" s="33">
        <f>+E185+E219</f>
        <v>130</v>
      </c>
      <c r="F177" s="33">
        <f>+F185+F219</f>
        <v>420</v>
      </c>
      <c r="G177" s="33">
        <f>+G185+G219</f>
        <v>0</v>
      </c>
      <c r="H177" s="18">
        <v>5457</v>
      </c>
      <c r="I177" s="18">
        <v>5167</v>
      </c>
      <c r="J177" s="18">
        <v>3344</v>
      </c>
      <c r="K177" s="99"/>
      <c r="L177" s="5"/>
    </row>
    <row r="178" spans="1:12" ht="15.75" x14ac:dyDescent="0.25">
      <c r="A178" s="45" t="s">
        <v>78</v>
      </c>
      <c r="B178" s="49" t="s">
        <v>77</v>
      </c>
      <c r="C178" s="33">
        <f>C179+C180</f>
        <v>400</v>
      </c>
      <c r="D178" s="33">
        <f t="shared" ref="D178:G178" si="69">D179+D180</f>
        <v>0</v>
      </c>
      <c r="E178" s="33">
        <f t="shared" si="69"/>
        <v>0</v>
      </c>
      <c r="F178" s="33">
        <f t="shared" si="69"/>
        <v>400</v>
      </c>
      <c r="G178" s="33">
        <f t="shared" si="69"/>
        <v>0</v>
      </c>
      <c r="H178" s="18">
        <f t="shared" ref="H178:J178" si="70">H179</f>
        <v>300</v>
      </c>
      <c r="I178" s="18">
        <f t="shared" si="70"/>
        <v>300</v>
      </c>
      <c r="J178" s="18">
        <f t="shared" si="70"/>
        <v>300</v>
      </c>
      <c r="K178" s="99"/>
      <c r="L178" s="5"/>
    </row>
    <row r="179" spans="1:12" ht="15.75" x14ac:dyDescent="0.25">
      <c r="A179" s="10" t="s">
        <v>327</v>
      </c>
      <c r="B179" s="65" t="s">
        <v>75</v>
      </c>
      <c r="C179" s="36">
        <v>300</v>
      </c>
      <c r="D179" s="39">
        <v>0</v>
      </c>
      <c r="E179" s="36">
        <v>0</v>
      </c>
      <c r="F179" s="36">
        <v>300</v>
      </c>
      <c r="G179" s="36">
        <v>0</v>
      </c>
      <c r="H179" s="61">
        <v>300</v>
      </c>
      <c r="I179" s="39">
        <v>300</v>
      </c>
      <c r="J179" s="39">
        <v>300</v>
      </c>
      <c r="K179" s="99"/>
      <c r="L179" s="5"/>
    </row>
    <row r="180" spans="1:12" ht="15.75" x14ac:dyDescent="0.25">
      <c r="A180" s="10" t="s">
        <v>456</v>
      </c>
      <c r="B180" s="65"/>
      <c r="C180" s="36">
        <v>100</v>
      </c>
      <c r="D180" s="36">
        <v>0</v>
      </c>
      <c r="E180" s="36">
        <v>0</v>
      </c>
      <c r="F180" s="36">
        <v>100</v>
      </c>
      <c r="G180" s="36">
        <v>0</v>
      </c>
      <c r="H180" s="61">
        <v>0</v>
      </c>
      <c r="I180" s="39">
        <v>0</v>
      </c>
      <c r="J180" s="39">
        <v>0</v>
      </c>
      <c r="K180" s="99"/>
      <c r="L180" s="5"/>
    </row>
    <row r="181" spans="1:12" ht="15.75" x14ac:dyDescent="0.25">
      <c r="A181" s="45" t="s">
        <v>79</v>
      </c>
      <c r="B181" s="47" t="s">
        <v>76</v>
      </c>
      <c r="C181" s="33">
        <f>+C182+C183+C184+C185</f>
        <v>5695</v>
      </c>
      <c r="D181" s="33">
        <f t="shared" ref="D181:J181" si="71">+D182+D183+D184+D185</f>
        <v>1221</v>
      </c>
      <c r="E181" s="33">
        <f t="shared" si="71"/>
        <v>1699</v>
      </c>
      <c r="F181" s="33">
        <f t="shared" si="71"/>
        <v>1485</v>
      </c>
      <c r="G181" s="33">
        <f t="shared" si="71"/>
        <v>1290</v>
      </c>
      <c r="H181" s="18">
        <f t="shared" si="71"/>
        <v>5760</v>
      </c>
      <c r="I181" s="18">
        <f t="shared" si="71"/>
        <v>5860</v>
      </c>
      <c r="J181" s="18">
        <f t="shared" si="71"/>
        <v>5960</v>
      </c>
      <c r="K181" s="99"/>
      <c r="L181" s="5"/>
    </row>
    <row r="182" spans="1:12" ht="15.75" x14ac:dyDescent="0.25">
      <c r="A182" s="10" t="s">
        <v>10</v>
      </c>
      <c r="B182" s="48" t="s">
        <v>72</v>
      </c>
      <c r="C182" s="36">
        <v>3552</v>
      </c>
      <c r="D182" s="39">
        <v>869</v>
      </c>
      <c r="E182" s="36">
        <v>879</v>
      </c>
      <c r="F182" s="36">
        <v>902</v>
      </c>
      <c r="G182" s="36">
        <v>902</v>
      </c>
      <c r="H182" s="16">
        <v>3400</v>
      </c>
      <c r="I182" s="39">
        <v>3400</v>
      </c>
      <c r="J182" s="39">
        <v>3400</v>
      </c>
      <c r="K182" s="99"/>
      <c r="L182" s="5"/>
    </row>
    <row r="183" spans="1:12" ht="15.75" x14ac:dyDescent="0.25">
      <c r="A183" s="10" t="s">
        <v>11</v>
      </c>
      <c r="B183" s="48" t="s">
        <v>73</v>
      </c>
      <c r="C183" s="36">
        <v>2023</v>
      </c>
      <c r="D183" s="39">
        <v>325</v>
      </c>
      <c r="E183" s="36">
        <v>773</v>
      </c>
      <c r="F183" s="36">
        <v>555</v>
      </c>
      <c r="G183" s="36">
        <v>370</v>
      </c>
      <c r="H183" s="16">
        <v>2300</v>
      </c>
      <c r="I183" s="39">
        <v>2400</v>
      </c>
      <c r="J183" s="39">
        <v>2500</v>
      </c>
      <c r="K183" s="99"/>
      <c r="L183" s="5"/>
    </row>
    <row r="184" spans="1:12" ht="15.75" x14ac:dyDescent="0.25">
      <c r="A184" s="27" t="s">
        <v>167</v>
      </c>
      <c r="B184" s="48" t="s">
        <v>169</v>
      </c>
      <c r="C184" s="36">
        <v>70</v>
      </c>
      <c r="D184" s="39">
        <v>17</v>
      </c>
      <c r="E184" s="36">
        <v>17</v>
      </c>
      <c r="F184" s="36">
        <v>18</v>
      </c>
      <c r="G184" s="36">
        <v>18</v>
      </c>
      <c r="H184" s="16">
        <v>60</v>
      </c>
      <c r="I184" s="39">
        <v>60</v>
      </c>
      <c r="J184" s="39">
        <v>60</v>
      </c>
      <c r="K184" s="99"/>
      <c r="L184" s="5"/>
    </row>
    <row r="185" spans="1:12" ht="15.75" x14ac:dyDescent="0.25">
      <c r="A185" s="10" t="s">
        <v>176</v>
      </c>
      <c r="B185" s="48" t="s">
        <v>74</v>
      </c>
      <c r="C185" s="36">
        <v>50</v>
      </c>
      <c r="D185" s="39">
        <v>10</v>
      </c>
      <c r="E185" s="36">
        <v>30</v>
      </c>
      <c r="F185" s="36">
        <v>10</v>
      </c>
      <c r="G185" s="36">
        <v>0</v>
      </c>
      <c r="H185" s="16">
        <v>0</v>
      </c>
      <c r="I185" s="39">
        <v>0</v>
      </c>
      <c r="J185" s="39">
        <v>0</v>
      </c>
      <c r="K185" s="99"/>
      <c r="L185" s="5"/>
    </row>
    <row r="186" spans="1:12" ht="15.75" x14ac:dyDescent="0.25">
      <c r="A186" s="45" t="s">
        <v>80</v>
      </c>
      <c r="B186" s="47" t="s">
        <v>76</v>
      </c>
      <c r="C186" s="33">
        <f>+C187</f>
        <v>2558</v>
      </c>
      <c r="D186" s="33">
        <f t="shared" ref="D186:J186" si="72">+D187</f>
        <v>370</v>
      </c>
      <c r="E186" s="33">
        <f t="shared" si="72"/>
        <v>330</v>
      </c>
      <c r="F186" s="33">
        <f t="shared" si="72"/>
        <v>300</v>
      </c>
      <c r="G186" s="33">
        <f t="shared" si="72"/>
        <v>1558</v>
      </c>
      <c r="H186" s="18">
        <f t="shared" si="72"/>
        <v>2500</v>
      </c>
      <c r="I186" s="18">
        <f t="shared" si="72"/>
        <v>2500</v>
      </c>
      <c r="J186" s="18">
        <f t="shared" si="72"/>
        <v>2500</v>
      </c>
      <c r="K186" s="99"/>
      <c r="L186" s="5"/>
    </row>
    <row r="187" spans="1:12" ht="15.75" x14ac:dyDescent="0.25">
      <c r="A187" s="45" t="s">
        <v>8</v>
      </c>
      <c r="B187" s="47"/>
      <c r="C187" s="66">
        <f>+C188+C189+C190+C191+C192+C193+C194+C195+C196+C197+C198</f>
        <v>2558</v>
      </c>
      <c r="D187" s="66">
        <f t="shared" ref="D187:G187" si="73">+D188+D189+D190+D191+D192+D193+D194+D195+D196+D197+D198</f>
        <v>370</v>
      </c>
      <c r="E187" s="66">
        <f t="shared" si="73"/>
        <v>330</v>
      </c>
      <c r="F187" s="66">
        <f t="shared" si="73"/>
        <v>300</v>
      </c>
      <c r="G187" s="66">
        <f t="shared" si="73"/>
        <v>1558</v>
      </c>
      <c r="H187" s="15">
        <v>2500</v>
      </c>
      <c r="I187" s="18">
        <v>2500</v>
      </c>
      <c r="J187" s="18">
        <v>2500</v>
      </c>
      <c r="K187" s="99"/>
      <c r="L187" s="5"/>
    </row>
    <row r="188" spans="1:12" ht="15.75" x14ac:dyDescent="0.25">
      <c r="A188" s="34" t="s">
        <v>194</v>
      </c>
      <c r="B188" s="65"/>
      <c r="C188" s="36">
        <v>20</v>
      </c>
      <c r="D188" s="39">
        <v>5</v>
      </c>
      <c r="E188" s="36">
        <v>5</v>
      </c>
      <c r="F188" s="36">
        <v>5</v>
      </c>
      <c r="G188" s="36">
        <v>5</v>
      </c>
      <c r="H188" s="16" t="s">
        <v>435</v>
      </c>
      <c r="I188" s="39" t="s">
        <v>435</v>
      </c>
      <c r="J188" s="39" t="s">
        <v>435</v>
      </c>
      <c r="K188" s="99"/>
      <c r="L188" s="5"/>
    </row>
    <row r="189" spans="1:12" ht="15.75" x14ac:dyDescent="0.25">
      <c r="A189" s="34" t="s">
        <v>258</v>
      </c>
      <c r="B189" s="65"/>
      <c r="C189" s="36">
        <v>290</v>
      </c>
      <c r="D189" s="39">
        <v>0</v>
      </c>
      <c r="E189" s="36">
        <v>100</v>
      </c>
      <c r="F189" s="36">
        <v>100</v>
      </c>
      <c r="G189" s="36">
        <v>90</v>
      </c>
      <c r="H189" s="16" t="s">
        <v>435</v>
      </c>
      <c r="I189" s="39" t="s">
        <v>435</v>
      </c>
      <c r="J189" s="39" t="s">
        <v>435</v>
      </c>
      <c r="K189" s="99"/>
      <c r="L189" s="5"/>
    </row>
    <row r="190" spans="1:12" ht="15.75" x14ac:dyDescent="0.25">
      <c r="A190" s="34" t="s">
        <v>189</v>
      </c>
      <c r="B190" s="65"/>
      <c r="C190" s="36">
        <v>30</v>
      </c>
      <c r="D190" s="39">
        <v>0</v>
      </c>
      <c r="E190" s="36">
        <v>20</v>
      </c>
      <c r="F190" s="36">
        <v>10</v>
      </c>
      <c r="G190" s="36">
        <v>0</v>
      </c>
      <c r="H190" s="16" t="s">
        <v>435</v>
      </c>
      <c r="I190" s="39" t="s">
        <v>435</v>
      </c>
      <c r="J190" s="39" t="s">
        <v>435</v>
      </c>
      <c r="K190" s="99"/>
      <c r="L190" s="5"/>
    </row>
    <row r="191" spans="1:12" ht="15.75" x14ac:dyDescent="0.25">
      <c r="A191" s="34" t="s">
        <v>212</v>
      </c>
      <c r="B191" s="65"/>
      <c r="C191" s="25">
        <v>20</v>
      </c>
      <c r="D191" s="39">
        <v>0</v>
      </c>
      <c r="E191" s="36">
        <v>20</v>
      </c>
      <c r="F191" s="36">
        <v>0</v>
      </c>
      <c r="G191" s="36">
        <v>0</v>
      </c>
      <c r="H191" s="16" t="s">
        <v>435</v>
      </c>
      <c r="I191" s="39" t="s">
        <v>435</v>
      </c>
      <c r="J191" s="39" t="s">
        <v>435</v>
      </c>
      <c r="K191" s="99"/>
      <c r="L191" s="5"/>
    </row>
    <row r="192" spans="1:12" ht="15.75" x14ac:dyDescent="0.25">
      <c r="A192" s="34" t="s">
        <v>213</v>
      </c>
      <c r="B192" s="65"/>
      <c r="C192" s="25">
        <v>70</v>
      </c>
      <c r="D192" s="39">
        <v>70</v>
      </c>
      <c r="E192" s="36">
        <v>0</v>
      </c>
      <c r="F192" s="36">
        <v>0</v>
      </c>
      <c r="G192" s="36">
        <v>0</v>
      </c>
      <c r="H192" s="16" t="s">
        <v>435</v>
      </c>
      <c r="I192" s="39" t="s">
        <v>435</v>
      </c>
      <c r="J192" s="39" t="s">
        <v>435</v>
      </c>
      <c r="K192" s="99"/>
      <c r="L192" s="5"/>
    </row>
    <row r="193" spans="1:12" ht="15.75" x14ac:dyDescent="0.25">
      <c r="A193" s="34" t="s">
        <v>215</v>
      </c>
      <c r="B193" s="65"/>
      <c r="C193" s="25">
        <v>80</v>
      </c>
      <c r="D193" s="39">
        <v>80</v>
      </c>
      <c r="E193" s="36">
        <v>0</v>
      </c>
      <c r="F193" s="36">
        <v>0</v>
      </c>
      <c r="G193" s="36">
        <v>0</v>
      </c>
      <c r="H193" s="16" t="s">
        <v>435</v>
      </c>
      <c r="I193" s="39" t="s">
        <v>435</v>
      </c>
      <c r="J193" s="39" t="s">
        <v>435</v>
      </c>
      <c r="K193" s="99"/>
      <c r="L193" s="5"/>
    </row>
    <row r="194" spans="1:12" ht="45" x14ac:dyDescent="0.25">
      <c r="A194" s="12" t="s">
        <v>259</v>
      </c>
      <c r="B194" s="65"/>
      <c r="C194" s="25">
        <v>1600</v>
      </c>
      <c r="D194" s="39">
        <v>172</v>
      </c>
      <c r="E194" s="36">
        <v>0</v>
      </c>
      <c r="F194" s="36">
        <v>0</v>
      </c>
      <c r="G194" s="36">
        <v>1428</v>
      </c>
      <c r="H194" s="16" t="s">
        <v>435</v>
      </c>
      <c r="I194" s="39" t="s">
        <v>435</v>
      </c>
      <c r="J194" s="39" t="s">
        <v>435</v>
      </c>
      <c r="K194" s="99"/>
      <c r="L194" s="5"/>
    </row>
    <row r="195" spans="1:12" ht="15.75" x14ac:dyDescent="0.25">
      <c r="A195" s="34" t="s">
        <v>356</v>
      </c>
      <c r="B195" s="65"/>
      <c r="C195" s="25">
        <v>100</v>
      </c>
      <c r="D195" s="39">
        <v>0</v>
      </c>
      <c r="E195" s="36">
        <v>50</v>
      </c>
      <c r="F195" s="36">
        <v>50</v>
      </c>
      <c r="G195" s="36">
        <v>0</v>
      </c>
      <c r="H195" s="16" t="s">
        <v>435</v>
      </c>
      <c r="I195" s="39" t="s">
        <v>435</v>
      </c>
      <c r="J195" s="39" t="s">
        <v>435</v>
      </c>
      <c r="K195" s="99"/>
      <c r="L195" s="5"/>
    </row>
    <row r="196" spans="1:12" ht="15.75" x14ac:dyDescent="0.25">
      <c r="A196" s="34" t="s">
        <v>335</v>
      </c>
      <c r="B196" s="65"/>
      <c r="C196" s="25">
        <v>100</v>
      </c>
      <c r="D196" s="39">
        <v>0</v>
      </c>
      <c r="E196" s="36">
        <v>0</v>
      </c>
      <c r="F196" s="36">
        <v>100</v>
      </c>
      <c r="G196" s="36">
        <v>0</v>
      </c>
      <c r="H196" s="16" t="s">
        <v>435</v>
      </c>
      <c r="I196" s="39" t="s">
        <v>435</v>
      </c>
      <c r="J196" s="39" t="s">
        <v>435</v>
      </c>
      <c r="K196" s="99"/>
      <c r="L196" s="5"/>
    </row>
    <row r="197" spans="1:12" ht="15.75" x14ac:dyDescent="0.25">
      <c r="A197" s="34" t="s">
        <v>278</v>
      </c>
      <c r="B197" s="34"/>
      <c r="C197" s="25">
        <v>148</v>
      </c>
      <c r="D197" s="39">
        <v>43</v>
      </c>
      <c r="E197" s="36">
        <v>35</v>
      </c>
      <c r="F197" s="36">
        <v>35</v>
      </c>
      <c r="G197" s="36">
        <v>35</v>
      </c>
      <c r="H197" s="16" t="s">
        <v>435</v>
      </c>
      <c r="I197" s="39" t="s">
        <v>435</v>
      </c>
      <c r="J197" s="39" t="s">
        <v>435</v>
      </c>
      <c r="K197" s="99"/>
      <c r="L197" s="5"/>
    </row>
    <row r="198" spans="1:12" ht="15.75" x14ac:dyDescent="0.25">
      <c r="A198" s="34" t="s">
        <v>446</v>
      </c>
      <c r="B198" s="47"/>
      <c r="C198" s="61">
        <v>100</v>
      </c>
      <c r="D198" s="39">
        <v>0</v>
      </c>
      <c r="E198" s="39">
        <v>100</v>
      </c>
      <c r="F198" s="39">
        <v>0</v>
      </c>
      <c r="G198" s="36">
        <v>0</v>
      </c>
      <c r="H198" s="16" t="s">
        <v>435</v>
      </c>
      <c r="I198" s="39" t="s">
        <v>435</v>
      </c>
      <c r="J198" s="39" t="s">
        <v>435</v>
      </c>
      <c r="K198" s="99"/>
      <c r="L198" s="5"/>
    </row>
    <row r="199" spans="1:12" ht="15.75" x14ac:dyDescent="0.25">
      <c r="A199" s="45" t="s">
        <v>381</v>
      </c>
      <c r="B199" s="47" t="s">
        <v>355</v>
      </c>
      <c r="C199" s="18">
        <v>120</v>
      </c>
      <c r="D199" s="18">
        <v>0</v>
      </c>
      <c r="E199" s="18">
        <v>120</v>
      </c>
      <c r="F199" s="18">
        <v>0</v>
      </c>
      <c r="G199" s="33">
        <v>0</v>
      </c>
      <c r="H199" s="16">
        <v>0</v>
      </c>
      <c r="I199" s="39">
        <v>0</v>
      </c>
      <c r="J199" s="39">
        <v>0</v>
      </c>
      <c r="K199" s="99"/>
      <c r="L199" s="5"/>
    </row>
    <row r="200" spans="1:12" ht="15" customHeight="1" x14ac:dyDescent="0.25">
      <c r="A200" s="45" t="s">
        <v>239</v>
      </c>
      <c r="B200" s="32" t="s">
        <v>81</v>
      </c>
      <c r="C200" s="46">
        <f>+C201+C202+C203+C204+C205+C206+C207+C208+C209+C210+C211+C212+C213+C214+C215+C216+C217+C218</f>
        <v>1232</v>
      </c>
      <c r="D200" s="46">
        <f t="shared" ref="D200:G200" si="74">+D201+D202+D203+D204+D205+D206+D207+D208+D209+D210+D211+D212+D213+D214+D215+D216+D217+D218</f>
        <v>252</v>
      </c>
      <c r="E200" s="46">
        <f t="shared" si="74"/>
        <v>253</v>
      </c>
      <c r="F200" s="46">
        <f t="shared" si="74"/>
        <v>270</v>
      </c>
      <c r="G200" s="46">
        <f t="shared" si="74"/>
        <v>457</v>
      </c>
      <c r="H200" s="15">
        <v>1500</v>
      </c>
      <c r="I200" s="18">
        <v>1500</v>
      </c>
      <c r="J200" s="18">
        <v>1500</v>
      </c>
      <c r="K200" s="99"/>
      <c r="L200" s="5"/>
    </row>
    <row r="201" spans="1:12" ht="35.25" customHeight="1" x14ac:dyDescent="0.25">
      <c r="A201" s="34" t="s">
        <v>218</v>
      </c>
      <c r="B201" s="37"/>
      <c r="C201" s="61">
        <v>100</v>
      </c>
      <c r="D201" s="39">
        <v>25</v>
      </c>
      <c r="E201" s="39">
        <v>25</v>
      </c>
      <c r="F201" s="39">
        <v>25</v>
      </c>
      <c r="G201" s="36">
        <v>25</v>
      </c>
      <c r="H201" s="16" t="s">
        <v>435</v>
      </c>
      <c r="I201" s="39" t="s">
        <v>435</v>
      </c>
      <c r="J201" s="39" t="s">
        <v>435</v>
      </c>
      <c r="K201" s="99"/>
      <c r="L201" s="5"/>
    </row>
    <row r="202" spans="1:12" ht="15.75" x14ac:dyDescent="0.25">
      <c r="A202" s="34" t="s">
        <v>316</v>
      </c>
      <c r="B202" s="37"/>
      <c r="C202" s="39">
        <v>32</v>
      </c>
      <c r="D202" s="39">
        <v>32</v>
      </c>
      <c r="E202" s="39">
        <v>0</v>
      </c>
      <c r="F202" s="39">
        <v>0</v>
      </c>
      <c r="G202" s="36">
        <v>0</v>
      </c>
      <c r="H202" s="16" t="s">
        <v>435</v>
      </c>
      <c r="I202" s="39" t="s">
        <v>435</v>
      </c>
      <c r="J202" s="39" t="s">
        <v>435</v>
      </c>
      <c r="K202" s="99"/>
      <c r="L202" s="5"/>
    </row>
    <row r="203" spans="1:12" ht="15.75" x14ac:dyDescent="0.25">
      <c r="A203" s="34" t="s">
        <v>312</v>
      </c>
      <c r="B203" s="37"/>
      <c r="C203" s="39">
        <v>5</v>
      </c>
      <c r="D203" s="39">
        <v>0</v>
      </c>
      <c r="E203" s="39">
        <v>5</v>
      </c>
      <c r="F203" s="39">
        <v>0</v>
      </c>
      <c r="G203" s="36">
        <v>0</v>
      </c>
      <c r="H203" s="16" t="s">
        <v>435</v>
      </c>
      <c r="I203" s="39" t="s">
        <v>435</v>
      </c>
      <c r="J203" s="39" t="s">
        <v>435</v>
      </c>
      <c r="K203" s="99"/>
      <c r="L203" s="5"/>
    </row>
    <row r="204" spans="1:12" ht="24" customHeight="1" x14ac:dyDescent="0.25">
      <c r="A204" s="34" t="s">
        <v>313</v>
      </c>
      <c r="B204" s="37"/>
      <c r="C204" s="36">
        <v>5</v>
      </c>
      <c r="D204" s="39">
        <v>0</v>
      </c>
      <c r="E204" s="36">
        <v>5</v>
      </c>
      <c r="F204" s="36">
        <v>0</v>
      </c>
      <c r="G204" s="36">
        <v>0</v>
      </c>
      <c r="H204" s="16" t="s">
        <v>435</v>
      </c>
      <c r="I204" s="39" t="s">
        <v>435</v>
      </c>
      <c r="J204" s="39" t="s">
        <v>435</v>
      </c>
      <c r="K204" s="99"/>
      <c r="L204" s="5"/>
    </row>
    <row r="205" spans="1:12" ht="26.25" customHeight="1" x14ac:dyDescent="0.25">
      <c r="A205" s="34" t="s">
        <v>314</v>
      </c>
      <c r="B205" s="37"/>
      <c r="C205" s="36">
        <v>5</v>
      </c>
      <c r="D205" s="39">
        <v>0</v>
      </c>
      <c r="E205" s="36">
        <v>5</v>
      </c>
      <c r="F205" s="36">
        <v>0</v>
      </c>
      <c r="G205" s="36">
        <v>0</v>
      </c>
      <c r="H205" s="16" t="s">
        <v>435</v>
      </c>
      <c r="I205" s="39" t="s">
        <v>435</v>
      </c>
      <c r="J205" s="39" t="s">
        <v>435</v>
      </c>
      <c r="K205" s="99"/>
      <c r="L205" s="5"/>
    </row>
    <row r="206" spans="1:12" ht="15.75" x14ac:dyDescent="0.25">
      <c r="A206" s="34" t="s">
        <v>255</v>
      </c>
      <c r="B206" s="37"/>
      <c r="C206" s="36">
        <v>80</v>
      </c>
      <c r="D206" s="39">
        <v>0</v>
      </c>
      <c r="E206" s="36">
        <v>80</v>
      </c>
      <c r="F206" s="36">
        <v>0</v>
      </c>
      <c r="G206" s="36">
        <v>0</v>
      </c>
      <c r="H206" s="16" t="s">
        <v>435</v>
      </c>
      <c r="I206" s="39" t="s">
        <v>435</v>
      </c>
      <c r="J206" s="39" t="s">
        <v>435</v>
      </c>
      <c r="K206" s="99"/>
      <c r="L206" s="5"/>
    </row>
    <row r="207" spans="1:12" ht="15.75" x14ac:dyDescent="0.25">
      <c r="A207" s="34" t="s">
        <v>406</v>
      </c>
      <c r="B207" s="37"/>
      <c r="C207" s="36">
        <v>5</v>
      </c>
      <c r="D207" s="39">
        <v>0</v>
      </c>
      <c r="E207" s="36">
        <v>5</v>
      </c>
      <c r="F207" s="36">
        <v>0</v>
      </c>
      <c r="G207" s="36">
        <v>0</v>
      </c>
      <c r="H207" s="16" t="s">
        <v>435</v>
      </c>
      <c r="I207" s="39" t="s">
        <v>435</v>
      </c>
      <c r="J207" s="39" t="s">
        <v>435</v>
      </c>
      <c r="K207" s="99"/>
      <c r="L207" s="5"/>
    </row>
    <row r="208" spans="1:12" ht="15.75" x14ac:dyDescent="0.25">
      <c r="A208" s="34" t="s">
        <v>188</v>
      </c>
      <c r="B208" s="37"/>
      <c r="C208" s="36">
        <v>50</v>
      </c>
      <c r="D208" s="39">
        <v>0</v>
      </c>
      <c r="E208" s="36">
        <v>0</v>
      </c>
      <c r="F208" s="36">
        <v>50</v>
      </c>
      <c r="G208" s="36">
        <v>0</v>
      </c>
      <c r="H208" s="16" t="s">
        <v>435</v>
      </c>
      <c r="I208" s="39" t="s">
        <v>435</v>
      </c>
      <c r="J208" s="39" t="s">
        <v>435</v>
      </c>
      <c r="K208" s="99"/>
      <c r="L208" s="5"/>
    </row>
    <row r="209" spans="1:12" ht="36" customHeight="1" x14ac:dyDescent="0.25">
      <c r="A209" s="34" t="s">
        <v>204</v>
      </c>
      <c r="B209" s="37"/>
      <c r="C209" s="36">
        <v>20</v>
      </c>
      <c r="D209" s="39">
        <v>0</v>
      </c>
      <c r="E209" s="36">
        <v>0</v>
      </c>
      <c r="F209" s="36">
        <v>20</v>
      </c>
      <c r="G209" s="36">
        <v>0</v>
      </c>
      <c r="H209" s="16" t="s">
        <v>435</v>
      </c>
      <c r="I209" s="39" t="s">
        <v>435</v>
      </c>
      <c r="J209" s="39" t="s">
        <v>435</v>
      </c>
      <c r="K209" s="99"/>
      <c r="L209" s="5"/>
    </row>
    <row r="210" spans="1:12" ht="15.75" x14ac:dyDescent="0.25">
      <c r="A210" s="34" t="s">
        <v>315</v>
      </c>
      <c r="B210" s="42"/>
      <c r="C210" s="36">
        <v>65</v>
      </c>
      <c r="D210" s="39">
        <v>0</v>
      </c>
      <c r="E210" s="36">
        <v>15</v>
      </c>
      <c r="F210" s="36">
        <v>50</v>
      </c>
      <c r="G210" s="36">
        <v>0</v>
      </c>
      <c r="H210" s="16" t="s">
        <v>435</v>
      </c>
      <c r="I210" s="39" t="s">
        <v>435</v>
      </c>
      <c r="J210" s="39" t="s">
        <v>435</v>
      </c>
      <c r="K210" s="99"/>
      <c r="L210" s="5"/>
    </row>
    <row r="211" spans="1:12" ht="15.75" x14ac:dyDescent="0.25">
      <c r="A211" s="34" t="s">
        <v>205</v>
      </c>
      <c r="B211" s="42"/>
      <c r="C211" s="36">
        <v>10</v>
      </c>
      <c r="D211" s="39">
        <v>0</v>
      </c>
      <c r="E211" s="36">
        <v>0</v>
      </c>
      <c r="F211" s="36">
        <v>0</v>
      </c>
      <c r="G211" s="36">
        <v>10</v>
      </c>
      <c r="H211" s="16" t="s">
        <v>435</v>
      </c>
      <c r="I211" s="39" t="s">
        <v>435</v>
      </c>
      <c r="J211" s="39" t="s">
        <v>435</v>
      </c>
      <c r="K211" s="99"/>
      <c r="L211" s="5"/>
    </row>
    <row r="212" spans="1:12" ht="15.75" x14ac:dyDescent="0.25">
      <c r="A212" s="34" t="s">
        <v>199</v>
      </c>
      <c r="B212" s="42"/>
      <c r="C212" s="36">
        <v>40</v>
      </c>
      <c r="D212" s="39">
        <v>0</v>
      </c>
      <c r="E212" s="36">
        <v>0</v>
      </c>
      <c r="F212" s="36">
        <v>0</v>
      </c>
      <c r="G212" s="36">
        <v>40</v>
      </c>
      <c r="H212" s="16" t="s">
        <v>435</v>
      </c>
      <c r="I212" s="39" t="s">
        <v>435</v>
      </c>
      <c r="J212" s="39" t="s">
        <v>435</v>
      </c>
      <c r="K212" s="99"/>
      <c r="L212" s="5"/>
    </row>
    <row r="213" spans="1:12" ht="15.75" x14ac:dyDescent="0.25">
      <c r="A213" s="34" t="s">
        <v>206</v>
      </c>
      <c r="B213" s="37"/>
      <c r="C213" s="36">
        <v>10</v>
      </c>
      <c r="D213" s="39">
        <v>2</v>
      </c>
      <c r="E213" s="36">
        <v>0</v>
      </c>
      <c r="F213" s="36">
        <v>0</v>
      </c>
      <c r="G213" s="36">
        <v>8</v>
      </c>
      <c r="H213" s="16" t="s">
        <v>435</v>
      </c>
      <c r="I213" s="39" t="s">
        <v>435</v>
      </c>
      <c r="J213" s="39" t="s">
        <v>435</v>
      </c>
      <c r="K213" s="99"/>
      <c r="L213" s="5"/>
    </row>
    <row r="214" spans="1:12" ht="30" x14ac:dyDescent="0.25">
      <c r="A214" s="34" t="s">
        <v>405</v>
      </c>
      <c r="B214" s="42"/>
      <c r="C214" s="36">
        <v>200</v>
      </c>
      <c r="D214" s="39">
        <v>50</v>
      </c>
      <c r="E214" s="36">
        <v>50</v>
      </c>
      <c r="F214" s="36">
        <v>50</v>
      </c>
      <c r="G214" s="36">
        <v>50</v>
      </c>
      <c r="H214" s="16" t="s">
        <v>435</v>
      </c>
      <c r="I214" s="39" t="s">
        <v>435</v>
      </c>
      <c r="J214" s="39" t="s">
        <v>435</v>
      </c>
      <c r="K214" s="99"/>
      <c r="L214" s="5"/>
    </row>
    <row r="215" spans="1:12" ht="30.75" customHeight="1" x14ac:dyDescent="0.25">
      <c r="A215" s="34" t="s">
        <v>404</v>
      </c>
      <c r="B215" s="42"/>
      <c r="C215" s="36">
        <v>100</v>
      </c>
      <c r="D215" s="39">
        <v>25</v>
      </c>
      <c r="E215" s="36">
        <v>25</v>
      </c>
      <c r="F215" s="36">
        <v>25</v>
      </c>
      <c r="G215" s="36">
        <v>25</v>
      </c>
      <c r="H215" s="16" t="s">
        <v>435</v>
      </c>
      <c r="I215" s="39" t="s">
        <v>435</v>
      </c>
      <c r="J215" s="39" t="s">
        <v>435</v>
      </c>
      <c r="K215" s="99"/>
      <c r="L215" s="5"/>
    </row>
    <row r="216" spans="1:12" ht="15.75" x14ac:dyDescent="0.25">
      <c r="A216" s="34" t="s">
        <v>207</v>
      </c>
      <c r="B216" s="37"/>
      <c r="C216" s="36">
        <v>350</v>
      </c>
      <c r="D216" s="39">
        <v>90</v>
      </c>
      <c r="E216" s="36">
        <v>0</v>
      </c>
      <c r="F216" s="36">
        <v>0</v>
      </c>
      <c r="G216" s="36">
        <v>260</v>
      </c>
      <c r="H216" s="16" t="s">
        <v>435</v>
      </c>
      <c r="I216" s="39" t="s">
        <v>435</v>
      </c>
      <c r="J216" s="39" t="s">
        <v>435</v>
      </c>
      <c r="K216" s="99"/>
      <c r="L216" s="5"/>
    </row>
    <row r="217" spans="1:12" ht="30" x14ac:dyDescent="0.25">
      <c r="A217" s="34" t="s">
        <v>224</v>
      </c>
      <c r="B217" s="37"/>
      <c r="C217" s="39">
        <v>85</v>
      </c>
      <c r="D217" s="39">
        <v>25</v>
      </c>
      <c r="E217" s="39">
        <v>20</v>
      </c>
      <c r="F217" s="39">
        <v>20</v>
      </c>
      <c r="G217" s="36">
        <v>20</v>
      </c>
      <c r="H217" s="16" t="s">
        <v>435</v>
      </c>
      <c r="I217" s="39" t="s">
        <v>435</v>
      </c>
      <c r="J217" s="39" t="s">
        <v>435</v>
      </c>
      <c r="K217" s="99"/>
      <c r="L217" s="5"/>
    </row>
    <row r="218" spans="1:12" ht="15.75" x14ac:dyDescent="0.25">
      <c r="A218" s="34" t="s">
        <v>177</v>
      </c>
      <c r="B218" s="37"/>
      <c r="C218" s="39">
        <v>70</v>
      </c>
      <c r="D218" s="39">
        <v>3</v>
      </c>
      <c r="E218" s="39">
        <v>18</v>
      </c>
      <c r="F218" s="39">
        <v>30</v>
      </c>
      <c r="G218" s="36">
        <v>19</v>
      </c>
      <c r="H218" s="16" t="s">
        <v>435</v>
      </c>
      <c r="I218" s="39" t="s">
        <v>435</v>
      </c>
      <c r="J218" s="39" t="s">
        <v>435</v>
      </c>
      <c r="K218" s="99"/>
      <c r="L218" s="5"/>
    </row>
    <row r="219" spans="1:12" ht="15.75" x14ac:dyDescent="0.25">
      <c r="A219" s="45" t="s">
        <v>38</v>
      </c>
      <c r="B219" s="32" t="s">
        <v>133</v>
      </c>
      <c r="C219" s="46">
        <f>+C221+C222+C223+C220</f>
        <v>530</v>
      </c>
      <c r="D219" s="46">
        <f t="shared" ref="D219:G219" si="75">+D221+D222+D223+D220</f>
        <v>20</v>
      </c>
      <c r="E219" s="46">
        <f t="shared" si="75"/>
        <v>100</v>
      </c>
      <c r="F219" s="46">
        <f t="shared" si="75"/>
        <v>410</v>
      </c>
      <c r="G219" s="46">
        <f t="shared" si="75"/>
        <v>0</v>
      </c>
      <c r="H219" s="16">
        <v>0</v>
      </c>
      <c r="I219" s="39">
        <v>0</v>
      </c>
      <c r="J219" s="39">
        <v>0</v>
      </c>
      <c r="K219" s="99"/>
      <c r="L219" s="5"/>
    </row>
    <row r="220" spans="1:12" ht="15.75" x14ac:dyDescent="0.25">
      <c r="A220" s="10" t="s">
        <v>502</v>
      </c>
      <c r="B220" s="37"/>
      <c r="C220" s="61">
        <v>200</v>
      </c>
      <c r="D220" s="61">
        <v>0</v>
      </c>
      <c r="E220" s="61">
        <v>0</v>
      </c>
      <c r="F220" s="61">
        <v>200</v>
      </c>
      <c r="G220" s="67">
        <v>0</v>
      </c>
      <c r="H220" s="16">
        <v>0</v>
      </c>
      <c r="I220" s="39">
        <v>0</v>
      </c>
      <c r="J220" s="39">
        <v>0</v>
      </c>
      <c r="K220" s="99"/>
      <c r="L220" s="5"/>
    </row>
    <row r="221" spans="1:12" ht="15.75" x14ac:dyDescent="0.25">
      <c r="A221" s="10" t="s">
        <v>481</v>
      </c>
      <c r="B221" s="32"/>
      <c r="C221" s="61">
        <v>300</v>
      </c>
      <c r="D221" s="61">
        <v>0</v>
      </c>
      <c r="E221" s="61">
        <v>100</v>
      </c>
      <c r="F221" s="61">
        <v>200</v>
      </c>
      <c r="G221" s="67">
        <v>0</v>
      </c>
      <c r="H221" s="16">
        <v>0</v>
      </c>
      <c r="I221" s="39">
        <v>0</v>
      </c>
      <c r="J221" s="39">
        <v>0</v>
      </c>
      <c r="K221" s="99"/>
      <c r="L221" s="5"/>
    </row>
    <row r="222" spans="1:12" ht="23.25" customHeight="1" x14ac:dyDescent="0.25">
      <c r="A222" s="34" t="s">
        <v>203</v>
      </c>
      <c r="B222" s="37"/>
      <c r="C222" s="39">
        <v>10</v>
      </c>
      <c r="D222" s="39">
        <v>0</v>
      </c>
      <c r="E222" s="39">
        <v>0</v>
      </c>
      <c r="F222" s="39">
        <v>10</v>
      </c>
      <c r="G222" s="36">
        <v>0</v>
      </c>
      <c r="H222" s="16" t="s">
        <v>435</v>
      </c>
      <c r="I222" s="39" t="s">
        <v>435</v>
      </c>
      <c r="J222" s="39" t="s">
        <v>435</v>
      </c>
      <c r="K222" s="99"/>
      <c r="L222" s="5"/>
    </row>
    <row r="223" spans="1:12" ht="23.25" customHeight="1" x14ac:dyDescent="0.25">
      <c r="A223" s="34" t="s">
        <v>436</v>
      </c>
      <c r="B223" s="37"/>
      <c r="C223" s="39">
        <v>20</v>
      </c>
      <c r="D223" s="39">
        <v>20</v>
      </c>
      <c r="E223" s="39">
        <v>0</v>
      </c>
      <c r="F223" s="39">
        <v>0</v>
      </c>
      <c r="G223" s="36">
        <v>0</v>
      </c>
      <c r="H223" s="16" t="s">
        <v>435</v>
      </c>
      <c r="I223" s="39" t="s">
        <v>435</v>
      </c>
      <c r="J223" s="39" t="s">
        <v>435</v>
      </c>
      <c r="K223" s="99"/>
      <c r="L223" s="5"/>
    </row>
    <row r="224" spans="1:12" ht="15.75" x14ac:dyDescent="0.25">
      <c r="A224" s="45" t="s">
        <v>83</v>
      </c>
      <c r="B224" s="47" t="s">
        <v>82</v>
      </c>
      <c r="C224" s="18">
        <f>+C225+C226+C227+C228+C229+C230</f>
        <v>62873</v>
      </c>
      <c r="D224" s="18">
        <f t="shared" ref="D224:J224" si="76">+D225+D226+D227+D228+D229+D230</f>
        <v>15706</v>
      </c>
      <c r="E224" s="18">
        <f t="shared" si="76"/>
        <v>16564</v>
      </c>
      <c r="F224" s="18">
        <f t="shared" si="76"/>
        <v>15874</v>
      </c>
      <c r="G224" s="18">
        <f t="shared" si="76"/>
        <v>14729</v>
      </c>
      <c r="H224" s="18">
        <f t="shared" si="76"/>
        <v>64560</v>
      </c>
      <c r="I224" s="18">
        <f t="shared" si="76"/>
        <v>65670</v>
      </c>
      <c r="J224" s="18">
        <f t="shared" si="76"/>
        <v>66780</v>
      </c>
      <c r="K224" s="99"/>
      <c r="L224" s="5"/>
    </row>
    <row r="225" spans="1:13" ht="15.75" x14ac:dyDescent="0.25">
      <c r="A225" s="45" t="s">
        <v>10</v>
      </c>
      <c r="B225" s="15" t="s">
        <v>84</v>
      </c>
      <c r="C225" s="18">
        <f>+C232+C237+C258+C262</f>
        <v>23002</v>
      </c>
      <c r="D225" s="18">
        <f t="shared" ref="D225:G225" si="77">+D232+D237+D258+D262</f>
        <v>6313</v>
      </c>
      <c r="E225" s="18">
        <f t="shared" si="77"/>
        <v>5643</v>
      </c>
      <c r="F225" s="18">
        <f t="shared" si="77"/>
        <v>5626</v>
      </c>
      <c r="G225" s="18">
        <f t="shared" si="77"/>
        <v>5420</v>
      </c>
      <c r="H225" s="15">
        <v>22000</v>
      </c>
      <c r="I225" s="18">
        <v>22000</v>
      </c>
      <c r="J225" s="18">
        <v>22000</v>
      </c>
      <c r="K225" s="99"/>
      <c r="L225" s="99"/>
    </row>
    <row r="226" spans="1:13" ht="15.75" x14ac:dyDescent="0.25">
      <c r="A226" s="45" t="s">
        <v>11</v>
      </c>
      <c r="B226" s="47" t="s">
        <v>85</v>
      </c>
      <c r="C226" s="18">
        <f>+C233+C238+C259+C263</f>
        <v>4611</v>
      </c>
      <c r="D226" s="18">
        <f t="shared" ref="D226:G226" si="78">+D233+D238+D259+D263</f>
        <v>1155</v>
      </c>
      <c r="E226" s="18">
        <f t="shared" si="78"/>
        <v>1582</v>
      </c>
      <c r="F226" s="18">
        <f t="shared" si="78"/>
        <v>1049</v>
      </c>
      <c r="G226" s="18">
        <f t="shared" si="78"/>
        <v>825</v>
      </c>
      <c r="H226" s="15">
        <v>5200</v>
      </c>
      <c r="I226" s="18">
        <v>5300</v>
      </c>
      <c r="J226" s="18">
        <v>5400</v>
      </c>
      <c r="K226" s="99"/>
      <c r="L226" s="5"/>
    </row>
    <row r="227" spans="1:13" ht="15.75" x14ac:dyDescent="0.25">
      <c r="A227" s="45" t="s">
        <v>13</v>
      </c>
      <c r="B227" s="47" t="s">
        <v>350</v>
      </c>
      <c r="C227" s="18">
        <f>+C239+C253</f>
        <v>34400</v>
      </c>
      <c r="D227" s="18">
        <f t="shared" ref="D227:G227" si="79">+D239+D253</f>
        <v>8075</v>
      </c>
      <c r="E227" s="18">
        <f t="shared" si="79"/>
        <v>9102</v>
      </c>
      <c r="F227" s="18">
        <f t="shared" si="79"/>
        <v>8969</v>
      </c>
      <c r="G227" s="18">
        <f t="shared" si="79"/>
        <v>8254</v>
      </c>
      <c r="H227" s="15">
        <v>37000</v>
      </c>
      <c r="I227" s="18">
        <v>38000</v>
      </c>
      <c r="J227" s="18">
        <v>39000</v>
      </c>
      <c r="K227" s="99"/>
      <c r="L227" s="5"/>
    </row>
    <row r="228" spans="1:13" ht="15.75" x14ac:dyDescent="0.25">
      <c r="A228" s="45" t="s">
        <v>380</v>
      </c>
      <c r="B228" s="47" t="s">
        <v>342</v>
      </c>
      <c r="C228" s="18">
        <v>480</v>
      </c>
      <c r="D228" s="18">
        <v>90</v>
      </c>
      <c r="E228" s="18">
        <v>130</v>
      </c>
      <c r="F228" s="18">
        <v>130</v>
      </c>
      <c r="G228" s="33">
        <v>130</v>
      </c>
      <c r="H228" s="15">
        <v>0</v>
      </c>
      <c r="I228" s="18">
        <v>0</v>
      </c>
      <c r="J228" s="18">
        <v>0</v>
      </c>
      <c r="K228" s="99"/>
      <c r="L228" s="5"/>
    </row>
    <row r="229" spans="1:13" ht="15.75" x14ac:dyDescent="0.25">
      <c r="A229" s="45" t="s">
        <v>167</v>
      </c>
      <c r="B229" s="47" t="s">
        <v>168</v>
      </c>
      <c r="C229" s="18">
        <f>+C240</f>
        <v>360</v>
      </c>
      <c r="D229" s="18">
        <f t="shared" ref="D229:G229" si="80">+D240</f>
        <v>73</v>
      </c>
      <c r="E229" s="18">
        <f t="shared" si="80"/>
        <v>87</v>
      </c>
      <c r="F229" s="18">
        <f t="shared" si="80"/>
        <v>100</v>
      </c>
      <c r="G229" s="18">
        <f t="shared" si="80"/>
        <v>100</v>
      </c>
      <c r="H229" s="15">
        <v>360</v>
      </c>
      <c r="I229" s="18">
        <v>370</v>
      </c>
      <c r="J229" s="18">
        <v>380</v>
      </c>
      <c r="K229" s="99"/>
      <c r="L229" s="5"/>
    </row>
    <row r="230" spans="1:13" ht="15.75" x14ac:dyDescent="0.25">
      <c r="A230" s="45" t="s">
        <v>12</v>
      </c>
      <c r="B230" s="47" t="s">
        <v>119</v>
      </c>
      <c r="C230" s="18">
        <f>+C234+C260</f>
        <v>20</v>
      </c>
      <c r="D230" s="18">
        <f t="shared" ref="D230:G230" si="81">+D234+D260</f>
        <v>0</v>
      </c>
      <c r="E230" s="18">
        <f t="shared" si="81"/>
        <v>20</v>
      </c>
      <c r="F230" s="18">
        <f t="shared" si="81"/>
        <v>0</v>
      </c>
      <c r="G230" s="18">
        <f t="shared" si="81"/>
        <v>0</v>
      </c>
      <c r="H230" s="15">
        <v>0</v>
      </c>
      <c r="I230" s="18">
        <v>0</v>
      </c>
      <c r="J230" s="18">
        <v>0</v>
      </c>
      <c r="K230" s="99"/>
      <c r="L230" s="5"/>
    </row>
    <row r="231" spans="1:13" ht="15.75" x14ac:dyDescent="0.25">
      <c r="A231" s="45" t="s">
        <v>174</v>
      </c>
      <c r="B231" s="47" t="s">
        <v>86</v>
      </c>
      <c r="C231" s="18">
        <f>+C232+C233+C234</f>
        <v>5500</v>
      </c>
      <c r="D231" s="18">
        <f t="shared" ref="D231:G231" si="82">+D232+D233+D234</f>
        <v>1450</v>
      </c>
      <c r="E231" s="18">
        <f t="shared" si="82"/>
        <v>1450</v>
      </c>
      <c r="F231" s="18">
        <f t="shared" si="82"/>
        <v>1350</v>
      </c>
      <c r="G231" s="18">
        <f t="shared" si="82"/>
        <v>1250</v>
      </c>
      <c r="H231" s="16" t="s">
        <v>435</v>
      </c>
      <c r="I231" s="39" t="s">
        <v>435</v>
      </c>
      <c r="J231" s="39" t="s">
        <v>435</v>
      </c>
      <c r="K231" s="99"/>
      <c r="L231" s="5"/>
    </row>
    <row r="232" spans="1:13" ht="15.75" x14ac:dyDescent="0.25">
      <c r="A232" s="10" t="s">
        <v>1</v>
      </c>
      <c r="B232" s="65"/>
      <c r="C232" s="39">
        <v>4200</v>
      </c>
      <c r="D232" s="39">
        <v>1050</v>
      </c>
      <c r="E232" s="39">
        <v>1050</v>
      </c>
      <c r="F232" s="39">
        <v>1050</v>
      </c>
      <c r="G232" s="36">
        <v>1050</v>
      </c>
      <c r="H232" s="16" t="s">
        <v>435</v>
      </c>
      <c r="I232" s="39" t="s">
        <v>435</v>
      </c>
      <c r="J232" s="39" t="s">
        <v>435</v>
      </c>
      <c r="K232" s="99"/>
      <c r="L232" s="5"/>
    </row>
    <row r="233" spans="1:13" ht="15.75" x14ac:dyDescent="0.25">
      <c r="A233" s="10" t="s">
        <v>48</v>
      </c>
      <c r="B233" s="65"/>
      <c r="C233" s="39">
        <v>1300</v>
      </c>
      <c r="D233" s="39">
        <v>400</v>
      </c>
      <c r="E233" s="39">
        <v>400</v>
      </c>
      <c r="F233" s="39">
        <v>300</v>
      </c>
      <c r="G233" s="36">
        <v>200</v>
      </c>
      <c r="H233" s="16" t="s">
        <v>435</v>
      </c>
      <c r="I233" s="39" t="s">
        <v>435</v>
      </c>
      <c r="J233" s="39" t="s">
        <v>435</v>
      </c>
      <c r="K233" s="99"/>
      <c r="L233" s="5"/>
    </row>
    <row r="234" spans="1:13" ht="15.75" x14ac:dyDescent="0.25">
      <c r="A234" s="10" t="s">
        <v>12</v>
      </c>
      <c r="B234" s="65"/>
      <c r="C234" s="39">
        <v>0</v>
      </c>
      <c r="D234" s="39">
        <v>0</v>
      </c>
      <c r="E234" s="39">
        <v>0</v>
      </c>
      <c r="F234" s="39">
        <v>0</v>
      </c>
      <c r="G234" s="36">
        <v>0</v>
      </c>
      <c r="H234" s="16" t="s">
        <v>435</v>
      </c>
      <c r="I234" s="39" t="s">
        <v>435</v>
      </c>
      <c r="J234" s="39" t="s">
        <v>435</v>
      </c>
      <c r="K234" s="99"/>
      <c r="L234" s="5"/>
      <c r="M234" s="4"/>
    </row>
    <row r="235" spans="1:13" ht="15.75" x14ac:dyDescent="0.25">
      <c r="A235" s="45" t="s">
        <v>42</v>
      </c>
      <c r="B235" s="47" t="s">
        <v>87</v>
      </c>
      <c r="C235" s="18">
        <f>+C237+C238+C239+C240</f>
        <v>47637</v>
      </c>
      <c r="D235" s="18">
        <f t="shared" ref="D235:G235" si="83">+D237+D238+D239+D240</f>
        <v>11592</v>
      </c>
      <c r="E235" s="18">
        <f t="shared" si="83"/>
        <v>12453</v>
      </c>
      <c r="F235" s="18">
        <f t="shared" si="83"/>
        <v>12264</v>
      </c>
      <c r="G235" s="18">
        <f t="shared" si="83"/>
        <v>11328</v>
      </c>
      <c r="H235" s="16" t="s">
        <v>435</v>
      </c>
      <c r="I235" s="39" t="s">
        <v>435</v>
      </c>
      <c r="J235" s="39" t="s">
        <v>435</v>
      </c>
      <c r="K235" s="99"/>
      <c r="L235" s="5"/>
    </row>
    <row r="236" spans="1:13" ht="15.75" x14ac:dyDescent="0.25">
      <c r="A236" s="45" t="s">
        <v>178</v>
      </c>
      <c r="B236" s="65"/>
      <c r="C236" s="39"/>
      <c r="D236" s="18"/>
      <c r="E236" s="39"/>
      <c r="F236" s="39"/>
      <c r="G236" s="36"/>
      <c r="H236" s="16" t="s">
        <v>435</v>
      </c>
      <c r="I236" s="39" t="s">
        <v>435</v>
      </c>
      <c r="J236" s="39" t="s">
        <v>435</v>
      </c>
      <c r="K236" s="99"/>
      <c r="L236" s="5"/>
    </row>
    <row r="237" spans="1:13" ht="15.75" x14ac:dyDescent="0.25">
      <c r="A237" s="10" t="s">
        <v>1</v>
      </c>
      <c r="B237" s="65"/>
      <c r="C237" s="39">
        <f>+C242+C247+C250</f>
        <v>12811</v>
      </c>
      <c r="D237" s="39">
        <f t="shared" ref="D237:G237" si="84">+D242+D247+D250</f>
        <v>3433</v>
      </c>
      <c r="E237" s="39">
        <f t="shared" si="84"/>
        <v>3180</v>
      </c>
      <c r="F237" s="39">
        <f t="shared" si="84"/>
        <v>3171</v>
      </c>
      <c r="G237" s="39">
        <f t="shared" si="84"/>
        <v>3027</v>
      </c>
      <c r="H237" s="16" t="s">
        <v>435</v>
      </c>
      <c r="I237" s="39" t="s">
        <v>435</v>
      </c>
      <c r="J237" s="39" t="s">
        <v>435</v>
      </c>
      <c r="K237" s="99"/>
      <c r="L237" s="5"/>
      <c r="M237" s="4"/>
    </row>
    <row r="238" spans="1:13" ht="15.75" x14ac:dyDescent="0.25">
      <c r="A238" s="10" t="s">
        <v>48</v>
      </c>
      <c r="B238" s="65"/>
      <c r="C238" s="39">
        <f>+C243+C248+C251</f>
        <v>466</v>
      </c>
      <c r="D238" s="39">
        <f t="shared" ref="D238:G238" si="85">+D243+D248+D251</f>
        <v>66</v>
      </c>
      <c r="E238" s="39">
        <f t="shared" si="85"/>
        <v>186</v>
      </c>
      <c r="F238" s="39">
        <f t="shared" si="85"/>
        <v>119</v>
      </c>
      <c r="G238" s="39">
        <f t="shared" si="85"/>
        <v>95</v>
      </c>
      <c r="H238" s="16" t="s">
        <v>435</v>
      </c>
      <c r="I238" s="39" t="s">
        <v>435</v>
      </c>
      <c r="J238" s="39" t="s">
        <v>435</v>
      </c>
      <c r="K238" s="99"/>
      <c r="L238" s="5"/>
    </row>
    <row r="239" spans="1:13" ht="15.75" x14ac:dyDescent="0.25">
      <c r="A239" s="10" t="s">
        <v>13</v>
      </c>
      <c r="B239" s="65"/>
      <c r="C239" s="39">
        <f>+C244</f>
        <v>34000</v>
      </c>
      <c r="D239" s="39">
        <f t="shared" ref="D239:G239" si="86">+D244</f>
        <v>8020</v>
      </c>
      <c r="E239" s="39">
        <f t="shared" si="86"/>
        <v>9000</v>
      </c>
      <c r="F239" s="39">
        <f t="shared" si="86"/>
        <v>8874</v>
      </c>
      <c r="G239" s="39">
        <f t="shared" si="86"/>
        <v>8106</v>
      </c>
      <c r="H239" s="16" t="s">
        <v>435</v>
      </c>
      <c r="I239" s="39" t="s">
        <v>435</v>
      </c>
      <c r="J239" s="39" t="s">
        <v>435</v>
      </c>
      <c r="K239" s="99"/>
      <c r="L239" s="5"/>
    </row>
    <row r="240" spans="1:13" ht="15.75" x14ac:dyDescent="0.25">
      <c r="A240" s="10" t="s">
        <v>167</v>
      </c>
      <c r="B240" s="65"/>
      <c r="C240" s="39">
        <f>+C245</f>
        <v>360</v>
      </c>
      <c r="D240" s="39">
        <f t="shared" ref="D240:G240" si="87">+D245</f>
        <v>73</v>
      </c>
      <c r="E240" s="39">
        <f t="shared" si="87"/>
        <v>87</v>
      </c>
      <c r="F240" s="39">
        <f t="shared" si="87"/>
        <v>100</v>
      </c>
      <c r="G240" s="39">
        <f t="shared" si="87"/>
        <v>100</v>
      </c>
      <c r="H240" s="16" t="s">
        <v>435</v>
      </c>
      <c r="I240" s="39" t="s">
        <v>435</v>
      </c>
      <c r="J240" s="39" t="s">
        <v>435</v>
      </c>
      <c r="K240" s="99"/>
      <c r="L240" s="5"/>
    </row>
    <row r="241" spans="1:12" ht="15.75" x14ac:dyDescent="0.25">
      <c r="A241" s="45" t="s">
        <v>138</v>
      </c>
      <c r="B241" s="47" t="s">
        <v>139</v>
      </c>
      <c r="C241" s="18">
        <f>+C242+C243+C244+C245</f>
        <v>45800</v>
      </c>
      <c r="D241" s="18">
        <f t="shared" ref="D241:G241" si="88">+D242+D243+D244+D245</f>
        <v>11129</v>
      </c>
      <c r="E241" s="18">
        <f t="shared" si="88"/>
        <v>11918</v>
      </c>
      <c r="F241" s="18">
        <f t="shared" si="88"/>
        <v>11814</v>
      </c>
      <c r="G241" s="18">
        <f t="shared" si="88"/>
        <v>10939</v>
      </c>
      <c r="H241" s="16" t="s">
        <v>435</v>
      </c>
      <c r="I241" s="39" t="s">
        <v>435</v>
      </c>
      <c r="J241" s="39" t="s">
        <v>435</v>
      </c>
      <c r="K241" s="99"/>
      <c r="L241" s="5"/>
    </row>
    <row r="242" spans="1:12" ht="15.75" x14ac:dyDescent="0.25">
      <c r="A242" s="10" t="s">
        <v>37</v>
      </c>
      <c r="B242" s="65"/>
      <c r="C242" s="39">
        <v>11300</v>
      </c>
      <c r="D242" s="39">
        <v>3007</v>
      </c>
      <c r="E242" s="39">
        <v>2800</v>
      </c>
      <c r="F242" s="39">
        <v>2800</v>
      </c>
      <c r="G242" s="36">
        <v>2693</v>
      </c>
      <c r="H242" s="16" t="s">
        <v>435</v>
      </c>
      <c r="I242" s="39" t="s">
        <v>435</v>
      </c>
      <c r="J242" s="39" t="s">
        <v>435</v>
      </c>
      <c r="K242" s="99"/>
      <c r="L242" s="5"/>
    </row>
    <row r="243" spans="1:12" ht="15.75" x14ac:dyDescent="0.25">
      <c r="A243" s="10" t="s">
        <v>48</v>
      </c>
      <c r="B243" s="65"/>
      <c r="C243" s="39">
        <v>140</v>
      </c>
      <c r="D243" s="39">
        <v>29</v>
      </c>
      <c r="E243" s="39">
        <v>31</v>
      </c>
      <c r="F243" s="39">
        <v>40</v>
      </c>
      <c r="G243" s="36">
        <v>40</v>
      </c>
      <c r="H243" s="16" t="s">
        <v>435</v>
      </c>
      <c r="I243" s="39" t="s">
        <v>435</v>
      </c>
      <c r="J243" s="39" t="s">
        <v>435</v>
      </c>
      <c r="K243" s="99"/>
      <c r="L243" s="5"/>
    </row>
    <row r="244" spans="1:12" ht="15.75" x14ac:dyDescent="0.25">
      <c r="A244" s="10" t="s">
        <v>13</v>
      </c>
      <c r="B244" s="65"/>
      <c r="C244" s="39">
        <v>34000</v>
      </c>
      <c r="D244" s="39">
        <v>8020</v>
      </c>
      <c r="E244" s="39">
        <v>9000</v>
      </c>
      <c r="F244" s="39">
        <v>8874</v>
      </c>
      <c r="G244" s="36">
        <v>8106</v>
      </c>
      <c r="H244" s="16" t="s">
        <v>435</v>
      </c>
      <c r="I244" s="39" t="s">
        <v>435</v>
      </c>
      <c r="J244" s="39" t="s">
        <v>435</v>
      </c>
      <c r="K244" s="99"/>
      <c r="L244" s="5"/>
    </row>
    <row r="245" spans="1:12" ht="15.75" x14ac:dyDescent="0.25">
      <c r="A245" s="10" t="s">
        <v>167</v>
      </c>
      <c r="B245" s="65"/>
      <c r="C245" s="39">
        <v>360</v>
      </c>
      <c r="D245" s="39">
        <v>73</v>
      </c>
      <c r="E245" s="39">
        <v>87</v>
      </c>
      <c r="F245" s="39">
        <v>100</v>
      </c>
      <c r="G245" s="36">
        <v>100</v>
      </c>
      <c r="H245" s="16" t="s">
        <v>435</v>
      </c>
      <c r="I245" s="39" t="s">
        <v>435</v>
      </c>
      <c r="J245" s="39" t="s">
        <v>435</v>
      </c>
      <c r="K245" s="99"/>
      <c r="L245" s="5"/>
    </row>
    <row r="246" spans="1:12" ht="15.75" x14ac:dyDescent="0.25">
      <c r="A246" s="45" t="s">
        <v>234</v>
      </c>
      <c r="B246" s="47" t="s">
        <v>235</v>
      </c>
      <c r="C246" s="18">
        <f>+C247+C248</f>
        <v>1052</v>
      </c>
      <c r="D246" s="18">
        <f t="shared" ref="D246:G246" si="89">+D247+D248</f>
        <v>277</v>
      </c>
      <c r="E246" s="18">
        <f t="shared" si="89"/>
        <v>299</v>
      </c>
      <c r="F246" s="18">
        <f t="shared" si="89"/>
        <v>258</v>
      </c>
      <c r="G246" s="18">
        <f t="shared" si="89"/>
        <v>218</v>
      </c>
      <c r="H246" s="16" t="s">
        <v>435</v>
      </c>
      <c r="I246" s="39" t="s">
        <v>435</v>
      </c>
      <c r="J246" s="39" t="s">
        <v>435</v>
      </c>
      <c r="K246" s="99"/>
      <c r="L246" s="5"/>
    </row>
    <row r="247" spans="1:12" ht="15.75" x14ac:dyDescent="0.25">
      <c r="A247" s="10" t="s">
        <v>1</v>
      </c>
      <c r="B247" s="65"/>
      <c r="C247" s="39">
        <v>941</v>
      </c>
      <c r="D247" s="39">
        <v>270</v>
      </c>
      <c r="E247" s="39">
        <v>240</v>
      </c>
      <c r="F247" s="39">
        <v>231</v>
      </c>
      <c r="G247" s="36">
        <v>200</v>
      </c>
      <c r="H247" s="16" t="s">
        <v>435</v>
      </c>
      <c r="I247" s="39" t="s">
        <v>435</v>
      </c>
      <c r="J247" s="39" t="s">
        <v>435</v>
      </c>
      <c r="K247" s="99"/>
      <c r="L247" s="5"/>
    </row>
    <row r="248" spans="1:12" ht="15.75" x14ac:dyDescent="0.25">
      <c r="A248" s="10" t="s">
        <v>48</v>
      </c>
      <c r="B248" s="65"/>
      <c r="C248" s="39">
        <v>111</v>
      </c>
      <c r="D248" s="39">
        <v>7</v>
      </c>
      <c r="E248" s="39">
        <v>59</v>
      </c>
      <c r="F248" s="39">
        <v>27</v>
      </c>
      <c r="G248" s="36">
        <v>18</v>
      </c>
      <c r="H248" s="16" t="s">
        <v>435</v>
      </c>
      <c r="I248" s="39" t="s">
        <v>435</v>
      </c>
      <c r="J248" s="39" t="s">
        <v>435</v>
      </c>
      <c r="K248" s="99"/>
      <c r="L248" s="5"/>
    </row>
    <row r="249" spans="1:12" ht="15.75" x14ac:dyDescent="0.25">
      <c r="A249" s="45" t="s">
        <v>236</v>
      </c>
      <c r="B249" s="65"/>
      <c r="C249" s="18">
        <f>+C250+C251+C252</f>
        <v>785</v>
      </c>
      <c r="D249" s="18">
        <f t="shared" ref="D249:G249" si="90">+D250+D251+D252</f>
        <v>186</v>
      </c>
      <c r="E249" s="18">
        <f t="shared" si="90"/>
        <v>236</v>
      </c>
      <c r="F249" s="18">
        <f t="shared" si="90"/>
        <v>192</v>
      </c>
      <c r="G249" s="18">
        <f t="shared" si="90"/>
        <v>171</v>
      </c>
      <c r="H249" s="16" t="s">
        <v>435</v>
      </c>
      <c r="I249" s="39" t="s">
        <v>435</v>
      </c>
      <c r="J249" s="39" t="s">
        <v>435</v>
      </c>
      <c r="K249" s="99"/>
      <c r="L249" s="5"/>
    </row>
    <row r="250" spans="1:12" ht="15.75" x14ac:dyDescent="0.25">
      <c r="A250" s="10" t="s">
        <v>1</v>
      </c>
      <c r="B250" s="65"/>
      <c r="C250" s="39">
        <v>570</v>
      </c>
      <c r="D250" s="39">
        <v>156</v>
      </c>
      <c r="E250" s="39">
        <v>140</v>
      </c>
      <c r="F250" s="39">
        <v>140</v>
      </c>
      <c r="G250" s="36">
        <v>134</v>
      </c>
      <c r="H250" s="16" t="s">
        <v>435</v>
      </c>
      <c r="I250" s="39" t="s">
        <v>435</v>
      </c>
      <c r="J250" s="39" t="s">
        <v>435</v>
      </c>
      <c r="K250" s="99"/>
      <c r="L250" s="5"/>
    </row>
    <row r="251" spans="1:12" ht="15.75" x14ac:dyDescent="0.25">
      <c r="A251" s="10" t="s">
        <v>48</v>
      </c>
      <c r="B251" s="65"/>
      <c r="C251" s="39">
        <v>215</v>
      </c>
      <c r="D251" s="39">
        <v>30</v>
      </c>
      <c r="E251" s="39">
        <v>96</v>
      </c>
      <c r="F251" s="39">
        <v>52</v>
      </c>
      <c r="G251" s="36">
        <v>37</v>
      </c>
      <c r="H251" s="16" t="s">
        <v>435</v>
      </c>
      <c r="I251" s="39" t="s">
        <v>435</v>
      </c>
      <c r="J251" s="39" t="s">
        <v>435</v>
      </c>
      <c r="K251" s="99"/>
      <c r="L251" s="5"/>
    </row>
    <row r="252" spans="1:12" ht="15.75" x14ac:dyDescent="0.25">
      <c r="A252" s="10" t="s">
        <v>12</v>
      </c>
      <c r="B252" s="65"/>
      <c r="C252" s="39">
        <v>0</v>
      </c>
      <c r="D252" s="39">
        <v>0</v>
      </c>
      <c r="E252" s="39">
        <v>0</v>
      </c>
      <c r="F252" s="39">
        <v>0</v>
      </c>
      <c r="G252" s="36">
        <v>0</v>
      </c>
      <c r="H252" s="16" t="s">
        <v>435</v>
      </c>
      <c r="I252" s="39" t="s">
        <v>435</v>
      </c>
      <c r="J252" s="39" t="s">
        <v>435</v>
      </c>
      <c r="K252" s="99"/>
      <c r="L252" s="5"/>
    </row>
    <row r="253" spans="1:12" ht="15.75" x14ac:dyDescent="0.25">
      <c r="A253" s="45" t="s">
        <v>89</v>
      </c>
      <c r="B253" s="47" t="s">
        <v>88</v>
      </c>
      <c r="C253" s="18">
        <f>+C254+C255+C256</f>
        <v>400</v>
      </c>
      <c r="D253" s="18">
        <f t="shared" ref="D253:G253" si="91">+D254+D255+D256</f>
        <v>55</v>
      </c>
      <c r="E253" s="18">
        <f t="shared" si="91"/>
        <v>102</v>
      </c>
      <c r="F253" s="18">
        <f t="shared" si="91"/>
        <v>95</v>
      </c>
      <c r="G253" s="18">
        <f t="shared" si="91"/>
        <v>148</v>
      </c>
      <c r="H253" s="16" t="s">
        <v>435</v>
      </c>
      <c r="I253" s="39" t="s">
        <v>435</v>
      </c>
      <c r="J253" s="39" t="s">
        <v>435</v>
      </c>
      <c r="K253" s="99"/>
      <c r="L253" s="5"/>
    </row>
    <row r="254" spans="1:12" ht="15.75" x14ac:dyDescent="0.25">
      <c r="A254" s="10" t="s">
        <v>220</v>
      </c>
      <c r="B254" s="65" t="s">
        <v>373</v>
      </c>
      <c r="C254" s="39">
        <v>150</v>
      </c>
      <c r="D254" s="39">
        <v>18</v>
      </c>
      <c r="E254" s="39">
        <v>40</v>
      </c>
      <c r="F254" s="39">
        <v>32</v>
      </c>
      <c r="G254" s="36">
        <v>60</v>
      </c>
      <c r="H254" s="16" t="s">
        <v>435</v>
      </c>
      <c r="I254" s="39" t="s">
        <v>435</v>
      </c>
      <c r="J254" s="39" t="s">
        <v>435</v>
      </c>
      <c r="K254" s="99"/>
      <c r="L254" s="5"/>
    </row>
    <row r="255" spans="1:12" ht="15.75" x14ac:dyDescent="0.25">
      <c r="A255" s="10" t="s">
        <v>221</v>
      </c>
      <c r="B255" s="65" t="s">
        <v>372</v>
      </c>
      <c r="C255" s="39">
        <v>50</v>
      </c>
      <c r="D255" s="39">
        <v>9</v>
      </c>
      <c r="E255" s="39">
        <v>12</v>
      </c>
      <c r="F255" s="39">
        <v>13</v>
      </c>
      <c r="G255" s="36">
        <v>16</v>
      </c>
      <c r="H255" s="16" t="s">
        <v>435</v>
      </c>
      <c r="I255" s="39" t="s">
        <v>435</v>
      </c>
      <c r="J255" s="39" t="s">
        <v>435</v>
      </c>
      <c r="K255" s="99"/>
      <c r="L255" s="5"/>
    </row>
    <row r="256" spans="1:12" ht="15.75" x14ac:dyDescent="0.25">
      <c r="A256" s="10" t="s">
        <v>14</v>
      </c>
      <c r="B256" s="65" t="s">
        <v>374</v>
      </c>
      <c r="C256" s="39">
        <v>200</v>
      </c>
      <c r="D256" s="39">
        <v>28</v>
      </c>
      <c r="E256" s="39">
        <v>50</v>
      </c>
      <c r="F256" s="39">
        <v>50</v>
      </c>
      <c r="G256" s="36">
        <v>72</v>
      </c>
      <c r="H256" s="16" t="s">
        <v>435</v>
      </c>
      <c r="I256" s="39" t="s">
        <v>435</v>
      </c>
      <c r="J256" s="39" t="s">
        <v>435</v>
      </c>
      <c r="K256" s="99"/>
      <c r="L256" s="5"/>
    </row>
    <row r="257" spans="1:12" ht="15.75" x14ac:dyDescent="0.25">
      <c r="A257" s="45" t="s">
        <v>15</v>
      </c>
      <c r="B257" s="47" t="s">
        <v>90</v>
      </c>
      <c r="C257" s="18">
        <f>+C258+C259+C260</f>
        <v>2500</v>
      </c>
      <c r="D257" s="18">
        <f t="shared" ref="D257:G257" si="92">+D258+D259+D260</f>
        <v>830</v>
      </c>
      <c r="E257" s="18">
        <f t="shared" si="92"/>
        <v>732</v>
      </c>
      <c r="F257" s="18">
        <f t="shared" si="92"/>
        <v>510</v>
      </c>
      <c r="G257" s="18">
        <f t="shared" si="92"/>
        <v>428</v>
      </c>
      <c r="H257" s="16" t="s">
        <v>435</v>
      </c>
      <c r="I257" s="39" t="s">
        <v>435</v>
      </c>
      <c r="J257" s="39" t="s">
        <v>435</v>
      </c>
      <c r="K257" s="99"/>
      <c r="L257" s="5"/>
    </row>
    <row r="258" spans="1:12" ht="15.75" x14ac:dyDescent="0.25">
      <c r="A258" s="10" t="s">
        <v>1</v>
      </c>
      <c r="B258" s="65"/>
      <c r="C258" s="39">
        <v>880</v>
      </c>
      <c r="D258" s="39">
        <v>292</v>
      </c>
      <c r="E258" s="39">
        <v>210</v>
      </c>
      <c r="F258" s="39">
        <v>210</v>
      </c>
      <c r="G258" s="36">
        <v>168</v>
      </c>
      <c r="H258" s="16" t="s">
        <v>435</v>
      </c>
      <c r="I258" s="39" t="s">
        <v>435</v>
      </c>
      <c r="J258" s="39" t="s">
        <v>435</v>
      </c>
      <c r="K258" s="99"/>
      <c r="L258" s="5"/>
    </row>
    <row r="259" spans="1:12" ht="15.75" x14ac:dyDescent="0.25">
      <c r="A259" s="10" t="s">
        <v>48</v>
      </c>
      <c r="B259" s="65"/>
      <c r="C259" s="39">
        <v>1600</v>
      </c>
      <c r="D259" s="39">
        <v>538</v>
      </c>
      <c r="E259" s="39">
        <v>502</v>
      </c>
      <c r="F259" s="39">
        <v>300</v>
      </c>
      <c r="G259" s="36">
        <v>260</v>
      </c>
      <c r="H259" s="16" t="s">
        <v>435</v>
      </c>
      <c r="I259" s="39" t="s">
        <v>435</v>
      </c>
      <c r="J259" s="39" t="s">
        <v>435</v>
      </c>
      <c r="K259" s="99"/>
      <c r="L259" s="5"/>
    </row>
    <row r="260" spans="1:12" ht="15.75" x14ac:dyDescent="0.25">
      <c r="A260" s="10" t="s">
        <v>155</v>
      </c>
      <c r="B260" s="65"/>
      <c r="C260" s="39">
        <v>20</v>
      </c>
      <c r="D260" s="39">
        <v>0</v>
      </c>
      <c r="E260" s="39">
        <v>20</v>
      </c>
      <c r="F260" s="39">
        <v>0</v>
      </c>
      <c r="G260" s="36">
        <v>0</v>
      </c>
      <c r="H260" s="16" t="s">
        <v>435</v>
      </c>
      <c r="I260" s="39" t="s">
        <v>435</v>
      </c>
      <c r="J260" s="39" t="s">
        <v>435</v>
      </c>
      <c r="K260" s="99"/>
      <c r="L260" s="5"/>
    </row>
    <row r="261" spans="1:12" ht="15.75" x14ac:dyDescent="0.25">
      <c r="A261" s="45" t="s">
        <v>143</v>
      </c>
      <c r="B261" s="47" t="s">
        <v>91</v>
      </c>
      <c r="C261" s="18">
        <f>+C265+C269+C272+C276</f>
        <v>6356</v>
      </c>
      <c r="D261" s="18">
        <f t="shared" ref="D261:G261" si="93">+D265+D269+D272+D276</f>
        <v>1689</v>
      </c>
      <c r="E261" s="18">
        <f t="shared" si="93"/>
        <v>1697</v>
      </c>
      <c r="F261" s="18">
        <f t="shared" si="93"/>
        <v>1525</v>
      </c>
      <c r="G261" s="18">
        <f t="shared" si="93"/>
        <v>1445</v>
      </c>
      <c r="H261" s="16" t="s">
        <v>435</v>
      </c>
      <c r="I261" s="39" t="s">
        <v>435</v>
      </c>
      <c r="J261" s="39" t="s">
        <v>435</v>
      </c>
      <c r="K261" s="99"/>
      <c r="L261" s="99"/>
    </row>
    <row r="262" spans="1:12" ht="15.75" x14ac:dyDescent="0.25">
      <c r="A262" s="10" t="s">
        <v>1</v>
      </c>
      <c r="B262" s="65"/>
      <c r="C262" s="39">
        <f>+C266+C270+C273+C277</f>
        <v>5111</v>
      </c>
      <c r="D262" s="39">
        <f t="shared" ref="D262:G262" si="94">+D266+D270+D273+D277</f>
        <v>1538</v>
      </c>
      <c r="E262" s="39">
        <f t="shared" si="94"/>
        <v>1203</v>
      </c>
      <c r="F262" s="39">
        <f t="shared" si="94"/>
        <v>1195</v>
      </c>
      <c r="G262" s="39">
        <f t="shared" si="94"/>
        <v>1175</v>
      </c>
      <c r="H262" s="16" t="s">
        <v>435</v>
      </c>
      <c r="I262" s="39" t="s">
        <v>435</v>
      </c>
      <c r="J262" s="39" t="s">
        <v>435</v>
      </c>
      <c r="K262" s="99"/>
      <c r="L262" s="5"/>
    </row>
    <row r="263" spans="1:12" ht="15.75" x14ac:dyDescent="0.25">
      <c r="A263" s="10" t="s">
        <v>48</v>
      </c>
      <c r="B263" s="65"/>
      <c r="C263" s="39">
        <f>+C267+C271+C274+C278</f>
        <v>1245</v>
      </c>
      <c r="D263" s="39">
        <f t="shared" ref="D263:G263" si="95">+D267+D271+D274+D278</f>
        <v>151</v>
      </c>
      <c r="E263" s="39">
        <f t="shared" si="95"/>
        <v>494</v>
      </c>
      <c r="F263" s="39">
        <f t="shared" si="95"/>
        <v>330</v>
      </c>
      <c r="G263" s="39">
        <f t="shared" si="95"/>
        <v>270</v>
      </c>
      <c r="H263" s="16" t="s">
        <v>435</v>
      </c>
      <c r="I263" s="39" t="s">
        <v>435</v>
      </c>
      <c r="J263" s="39" t="s">
        <v>435</v>
      </c>
      <c r="K263" s="99"/>
      <c r="L263" s="5"/>
    </row>
    <row r="264" spans="1:12" ht="15.75" x14ac:dyDescent="0.25">
      <c r="A264" s="10" t="s">
        <v>155</v>
      </c>
      <c r="B264" s="65"/>
      <c r="C264" s="39">
        <f>+C268+C275</f>
        <v>0</v>
      </c>
      <c r="D264" s="39">
        <f t="shared" ref="D264:G264" si="96">+D268+D275</f>
        <v>0</v>
      </c>
      <c r="E264" s="39">
        <f t="shared" si="96"/>
        <v>0</v>
      </c>
      <c r="F264" s="39">
        <f t="shared" si="96"/>
        <v>0</v>
      </c>
      <c r="G264" s="39">
        <f t="shared" si="96"/>
        <v>0</v>
      </c>
      <c r="H264" s="16" t="s">
        <v>435</v>
      </c>
      <c r="I264" s="39" t="s">
        <v>435</v>
      </c>
      <c r="J264" s="39" t="s">
        <v>435</v>
      </c>
      <c r="K264" s="99"/>
      <c r="L264" s="5"/>
    </row>
    <row r="265" spans="1:12" ht="15.75" x14ac:dyDescent="0.25">
      <c r="A265" s="45" t="s">
        <v>140</v>
      </c>
      <c r="B265" s="47" t="s">
        <v>309</v>
      </c>
      <c r="C265" s="18">
        <f>+C266+C267+C268</f>
        <v>4285</v>
      </c>
      <c r="D265" s="18">
        <f t="shared" ref="D265:G265" si="97">+D266+D267+D268</f>
        <v>1251</v>
      </c>
      <c r="E265" s="18">
        <f t="shared" si="97"/>
        <v>1092</v>
      </c>
      <c r="F265" s="18">
        <f t="shared" si="97"/>
        <v>996</v>
      </c>
      <c r="G265" s="18">
        <f t="shared" si="97"/>
        <v>946</v>
      </c>
      <c r="H265" s="16" t="s">
        <v>435</v>
      </c>
      <c r="I265" s="39" t="s">
        <v>435</v>
      </c>
      <c r="J265" s="39" t="s">
        <v>435</v>
      </c>
      <c r="K265" s="99"/>
      <c r="L265" s="5"/>
    </row>
    <row r="266" spans="1:12" ht="15.75" x14ac:dyDescent="0.25">
      <c r="A266" s="10" t="s">
        <v>1</v>
      </c>
      <c r="B266" s="65"/>
      <c r="C266" s="39">
        <v>3900</v>
      </c>
      <c r="D266" s="39">
        <v>1228</v>
      </c>
      <c r="E266" s="39">
        <v>892</v>
      </c>
      <c r="F266" s="39">
        <v>900</v>
      </c>
      <c r="G266" s="36">
        <v>880</v>
      </c>
      <c r="H266" s="16" t="s">
        <v>435</v>
      </c>
      <c r="I266" s="39" t="s">
        <v>435</v>
      </c>
      <c r="J266" s="39" t="s">
        <v>435</v>
      </c>
      <c r="K266" s="99"/>
      <c r="L266" s="5"/>
    </row>
    <row r="267" spans="1:12" ht="15.75" x14ac:dyDescent="0.25">
      <c r="A267" s="10" t="s">
        <v>48</v>
      </c>
      <c r="B267" s="65"/>
      <c r="C267" s="39">
        <v>385</v>
      </c>
      <c r="D267" s="39">
        <v>23</v>
      </c>
      <c r="E267" s="39">
        <v>200</v>
      </c>
      <c r="F267" s="39">
        <v>96</v>
      </c>
      <c r="G267" s="36">
        <v>66</v>
      </c>
      <c r="H267" s="16" t="s">
        <v>435</v>
      </c>
      <c r="I267" s="39" t="s">
        <v>435</v>
      </c>
      <c r="J267" s="39" t="s">
        <v>435</v>
      </c>
      <c r="K267" s="99"/>
      <c r="L267" s="5"/>
    </row>
    <row r="268" spans="1:12" ht="15.75" x14ac:dyDescent="0.25">
      <c r="A268" s="10" t="s">
        <v>155</v>
      </c>
      <c r="B268" s="65"/>
      <c r="C268" s="39">
        <v>0</v>
      </c>
      <c r="D268" s="39">
        <v>0</v>
      </c>
      <c r="E268" s="39">
        <v>0</v>
      </c>
      <c r="F268" s="39">
        <v>0</v>
      </c>
      <c r="G268" s="36">
        <v>0</v>
      </c>
      <c r="H268" s="16" t="s">
        <v>435</v>
      </c>
      <c r="I268" s="39" t="s">
        <v>435</v>
      </c>
      <c r="J268" s="39" t="s">
        <v>435</v>
      </c>
      <c r="K268" s="99"/>
      <c r="L268" s="5"/>
    </row>
    <row r="269" spans="1:12" ht="15.75" x14ac:dyDescent="0.25">
      <c r="A269" s="45" t="s">
        <v>141</v>
      </c>
      <c r="B269" s="47" t="s">
        <v>311</v>
      </c>
      <c r="C269" s="18">
        <f>+C270+C271</f>
        <v>779</v>
      </c>
      <c r="D269" s="18">
        <f t="shared" ref="D269:G269" si="98">+D270+D271</f>
        <v>129</v>
      </c>
      <c r="E269" s="18">
        <f t="shared" si="98"/>
        <v>250</v>
      </c>
      <c r="F269" s="18">
        <f t="shared" si="98"/>
        <v>200</v>
      </c>
      <c r="G269" s="18">
        <f t="shared" si="98"/>
        <v>200</v>
      </c>
      <c r="H269" s="16" t="s">
        <v>435</v>
      </c>
      <c r="I269" s="39" t="s">
        <v>435</v>
      </c>
      <c r="J269" s="39" t="s">
        <v>435</v>
      </c>
      <c r="K269" s="99"/>
      <c r="L269" s="5"/>
    </row>
    <row r="270" spans="1:12" ht="15.75" x14ac:dyDescent="0.25">
      <c r="A270" s="10" t="s">
        <v>1</v>
      </c>
      <c r="B270" s="65"/>
      <c r="C270" s="39">
        <v>379</v>
      </c>
      <c r="D270" s="39">
        <v>79</v>
      </c>
      <c r="E270" s="39">
        <v>100</v>
      </c>
      <c r="F270" s="39">
        <v>100</v>
      </c>
      <c r="G270" s="36">
        <v>100</v>
      </c>
      <c r="H270" s="16" t="s">
        <v>435</v>
      </c>
      <c r="I270" s="39" t="s">
        <v>435</v>
      </c>
      <c r="J270" s="39" t="s">
        <v>435</v>
      </c>
      <c r="K270" s="99"/>
      <c r="L270" s="5"/>
    </row>
    <row r="271" spans="1:12" ht="15.75" x14ac:dyDescent="0.25">
      <c r="A271" s="10" t="s">
        <v>48</v>
      </c>
      <c r="B271" s="65"/>
      <c r="C271" s="39">
        <v>400</v>
      </c>
      <c r="D271" s="39">
        <v>50</v>
      </c>
      <c r="E271" s="39">
        <v>150</v>
      </c>
      <c r="F271" s="39">
        <v>100</v>
      </c>
      <c r="G271" s="36">
        <v>100</v>
      </c>
      <c r="H271" s="16" t="s">
        <v>435</v>
      </c>
      <c r="I271" s="39" t="s">
        <v>435</v>
      </c>
      <c r="J271" s="39" t="s">
        <v>435</v>
      </c>
      <c r="K271" s="99"/>
      <c r="L271" s="5"/>
    </row>
    <row r="272" spans="1:12" ht="15.75" x14ac:dyDescent="0.25">
      <c r="A272" s="45" t="s">
        <v>142</v>
      </c>
      <c r="B272" s="47" t="s">
        <v>310</v>
      </c>
      <c r="C272" s="18">
        <f>+C273+C274+C275</f>
        <v>1037</v>
      </c>
      <c r="D272" s="18">
        <f t="shared" ref="D272:G272" si="99">+D273+D274+D275</f>
        <v>249</v>
      </c>
      <c r="E272" s="18">
        <f t="shared" si="99"/>
        <v>280</v>
      </c>
      <c r="F272" s="18">
        <f t="shared" si="99"/>
        <v>269</v>
      </c>
      <c r="G272" s="18">
        <f t="shared" si="99"/>
        <v>239</v>
      </c>
      <c r="H272" s="16" t="s">
        <v>435</v>
      </c>
      <c r="I272" s="39" t="s">
        <v>435</v>
      </c>
      <c r="J272" s="39" t="s">
        <v>435</v>
      </c>
      <c r="K272" s="99"/>
      <c r="L272" s="5"/>
    </row>
    <row r="273" spans="1:13" ht="15.75" x14ac:dyDescent="0.25">
      <c r="A273" s="10" t="s">
        <v>1</v>
      </c>
      <c r="B273" s="65"/>
      <c r="C273" s="39">
        <v>657</v>
      </c>
      <c r="D273" s="39">
        <v>181</v>
      </c>
      <c r="E273" s="39">
        <v>166</v>
      </c>
      <c r="F273" s="39">
        <v>155</v>
      </c>
      <c r="G273" s="36">
        <v>155</v>
      </c>
      <c r="H273" s="16" t="s">
        <v>435</v>
      </c>
      <c r="I273" s="39" t="s">
        <v>435</v>
      </c>
      <c r="J273" s="39" t="s">
        <v>435</v>
      </c>
      <c r="K273" s="99"/>
      <c r="L273" s="5"/>
    </row>
    <row r="274" spans="1:13" ht="15.75" x14ac:dyDescent="0.25">
      <c r="A274" s="10" t="s">
        <v>48</v>
      </c>
      <c r="B274" s="65"/>
      <c r="C274" s="39">
        <v>380</v>
      </c>
      <c r="D274" s="39">
        <v>68</v>
      </c>
      <c r="E274" s="39">
        <v>114</v>
      </c>
      <c r="F274" s="39">
        <v>114</v>
      </c>
      <c r="G274" s="36">
        <v>84</v>
      </c>
      <c r="H274" s="16" t="s">
        <v>435</v>
      </c>
      <c r="I274" s="39" t="s">
        <v>435</v>
      </c>
      <c r="J274" s="39" t="s">
        <v>435</v>
      </c>
      <c r="K274" s="99"/>
      <c r="L274" s="5"/>
    </row>
    <row r="275" spans="1:13" ht="15.75" x14ac:dyDescent="0.25">
      <c r="A275" s="10" t="s">
        <v>155</v>
      </c>
      <c r="B275" s="65"/>
      <c r="C275" s="39">
        <v>0</v>
      </c>
      <c r="D275" s="39">
        <v>0</v>
      </c>
      <c r="E275" s="39">
        <v>0</v>
      </c>
      <c r="F275" s="39">
        <v>0</v>
      </c>
      <c r="G275" s="36">
        <v>0</v>
      </c>
      <c r="H275" s="16" t="s">
        <v>435</v>
      </c>
      <c r="I275" s="39" t="s">
        <v>435</v>
      </c>
      <c r="J275" s="39" t="s">
        <v>435</v>
      </c>
      <c r="K275" s="99"/>
      <c r="L275" s="5"/>
    </row>
    <row r="276" spans="1:13" ht="15.75" x14ac:dyDescent="0.25">
      <c r="A276" s="45" t="s">
        <v>307</v>
      </c>
      <c r="B276" s="47" t="s">
        <v>308</v>
      </c>
      <c r="C276" s="18">
        <f>+C277+C278</f>
        <v>255</v>
      </c>
      <c r="D276" s="18">
        <f t="shared" ref="D276:G276" si="100">+D277+D278</f>
        <v>60</v>
      </c>
      <c r="E276" s="18">
        <f t="shared" si="100"/>
        <v>75</v>
      </c>
      <c r="F276" s="18">
        <f t="shared" si="100"/>
        <v>60</v>
      </c>
      <c r="G276" s="18">
        <f t="shared" si="100"/>
        <v>60</v>
      </c>
      <c r="H276" s="16" t="s">
        <v>435</v>
      </c>
      <c r="I276" s="39" t="s">
        <v>435</v>
      </c>
      <c r="J276" s="39" t="s">
        <v>435</v>
      </c>
      <c r="K276" s="99"/>
      <c r="L276" s="5"/>
    </row>
    <row r="277" spans="1:13" ht="15.75" x14ac:dyDescent="0.25">
      <c r="A277" s="10" t="s">
        <v>1</v>
      </c>
      <c r="B277" s="65"/>
      <c r="C277" s="39">
        <v>175</v>
      </c>
      <c r="D277" s="39">
        <v>50</v>
      </c>
      <c r="E277" s="39">
        <v>45</v>
      </c>
      <c r="F277" s="39">
        <v>40</v>
      </c>
      <c r="G277" s="36">
        <v>40</v>
      </c>
      <c r="H277" s="16" t="s">
        <v>435</v>
      </c>
      <c r="I277" s="39" t="s">
        <v>435</v>
      </c>
      <c r="J277" s="39" t="s">
        <v>435</v>
      </c>
      <c r="K277" s="99"/>
      <c r="L277" s="5"/>
    </row>
    <row r="278" spans="1:13" ht="15.75" x14ac:dyDescent="0.25">
      <c r="A278" s="10" t="s">
        <v>48</v>
      </c>
      <c r="B278" s="65"/>
      <c r="C278" s="39">
        <v>80</v>
      </c>
      <c r="D278" s="39">
        <v>10</v>
      </c>
      <c r="E278" s="39">
        <v>30</v>
      </c>
      <c r="F278" s="39">
        <v>20</v>
      </c>
      <c r="G278" s="36">
        <v>20</v>
      </c>
      <c r="H278" s="16" t="s">
        <v>435</v>
      </c>
      <c r="I278" s="39" t="s">
        <v>435</v>
      </c>
      <c r="J278" s="39" t="s">
        <v>435</v>
      </c>
      <c r="K278" s="99"/>
      <c r="L278" s="5"/>
    </row>
    <row r="279" spans="1:13" ht="15.75" x14ac:dyDescent="0.25">
      <c r="A279" s="45" t="s">
        <v>96</v>
      </c>
      <c r="B279" s="47" t="s">
        <v>92</v>
      </c>
      <c r="C279" s="18">
        <f>+C280+C281+C282+C283+C284+C285+C286</f>
        <v>32281</v>
      </c>
      <c r="D279" s="18">
        <f t="shared" ref="D279:J279" si="101">+D280+D281+D282+D283+D284+D285+D286</f>
        <v>9421</v>
      </c>
      <c r="E279" s="18">
        <f t="shared" si="101"/>
        <v>12007</v>
      </c>
      <c r="F279" s="18">
        <f t="shared" si="101"/>
        <v>6251</v>
      </c>
      <c r="G279" s="18">
        <f t="shared" si="101"/>
        <v>4602</v>
      </c>
      <c r="H279" s="18">
        <f t="shared" si="101"/>
        <v>31070</v>
      </c>
      <c r="I279" s="18">
        <f t="shared" si="101"/>
        <v>33260</v>
      </c>
      <c r="J279" s="18">
        <f t="shared" si="101"/>
        <v>36050</v>
      </c>
      <c r="K279" s="99"/>
      <c r="L279" s="5"/>
    </row>
    <row r="280" spans="1:13" ht="15.75" x14ac:dyDescent="0.25">
      <c r="A280" s="45" t="s">
        <v>145</v>
      </c>
      <c r="B280" s="47" t="s">
        <v>93</v>
      </c>
      <c r="C280" s="18">
        <f>+C288+C377+C383+C402</f>
        <v>9606</v>
      </c>
      <c r="D280" s="18">
        <f>+D288+D377+D383+D402</f>
        <v>3042</v>
      </c>
      <c r="E280" s="18">
        <f>+E288+E377+E383+E402</f>
        <v>4527</v>
      </c>
      <c r="F280" s="18">
        <f>+F288+F377+F383+F402</f>
        <v>1777</v>
      </c>
      <c r="G280" s="18">
        <f>+G288+G377+G383+G402</f>
        <v>260</v>
      </c>
      <c r="H280" s="18">
        <v>9100</v>
      </c>
      <c r="I280" s="18">
        <v>9200</v>
      </c>
      <c r="J280" s="18">
        <v>10000</v>
      </c>
      <c r="K280" s="99"/>
      <c r="L280" s="5"/>
    </row>
    <row r="281" spans="1:13" ht="15.75" x14ac:dyDescent="0.25">
      <c r="A281" s="45" t="s">
        <v>286</v>
      </c>
      <c r="B281" s="47" t="s">
        <v>288</v>
      </c>
      <c r="C281" s="18">
        <f t="shared" ref="C281:G282" si="102">+C329+C409</f>
        <v>10900</v>
      </c>
      <c r="D281" s="18">
        <f t="shared" si="102"/>
        <v>2500</v>
      </c>
      <c r="E281" s="18">
        <f t="shared" si="102"/>
        <v>3050</v>
      </c>
      <c r="F281" s="18">
        <f t="shared" si="102"/>
        <v>2950</v>
      </c>
      <c r="G281" s="18">
        <f t="shared" si="102"/>
        <v>2400</v>
      </c>
      <c r="H281" s="18">
        <v>12000</v>
      </c>
      <c r="I281" s="18">
        <v>13000</v>
      </c>
      <c r="J281" s="18">
        <v>14000</v>
      </c>
      <c r="K281" s="99"/>
      <c r="L281" s="5"/>
      <c r="M281" s="4"/>
    </row>
    <row r="282" spans="1:13" ht="15.75" x14ac:dyDescent="0.25">
      <c r="A282" s="45" t="s">
        <v>287</v>
      </c>
      <c r="B282" s="47" t="s">
        <v>289</v>
      </c>
      <c r="C282" s="18">
        <f t="shared" si="102"/>
        <v>824</v>
      </c>
      <c r="D282" s="18">
        <f t="shared" si="102"/>
        <v>106</v>
      </c>
      <c r="E282" s="18">
        <f t="shared" si="102"/>
        <v>456</v>
      </c>
      <c r="F282" s="18">
        <f t="shared" si="102"/>
        <v>256</v>
      </c>
      <c r="G282" s="18">
        <f t="shared" si="102"/>
        <v>6</v>
      </c>
      <c r="H282" s="18">
        <v>900</v>
      </c>
      <c r="I282" s="18">
        <v>1000</v>
      </c>
      <c r="J282" s="18">
        <v>1500</v>
      </c>
      <c r="K282" s="99"/>
      <c r="L282" s="5"/>
    </row>
    <row r="283" spans="1:13" ht="15.75" x14ac:dyDescent="0.25">
      <c r="A283" s="45" t="s">
        <v>414</v>
      </c>
      <c r="B283" s="47" t="s">
        <v>415</v>
      </c>
      <c r="C283" s="18">
        <f>C396</f>
        <v>50</v>
      </c>
      <c r="D283" s="18">
        <f t="shared" ref="D283:G283" si="103">D396</f>
        <v>0</v>
      </c>
      <c r="E283" s="18">
        <f t="shared" si="103"/>
        <v>50</v>
      </c>
      <c r="F283" s="18">
        <f t="shared" si="103"/>
        <v>0</v>
      </c>
      <c r="G283" s="18">
        <f t="shared" si="103"/>
        <v>0</v>
      </c>
      <c r="H283" s="18">
        <v>0</v>
      </c>
      <c r="I283" s="18">
        <v>0</v>
      </c>
      <c r="J283" s="18">
        <v>0</v>
      </c>
      <c r="K283" s="99"/>
      <c r="L283" s="5"/>
    </row>
    <row r="284" spans="1:13" ht="15.75" x14ac:dyDescent="0.25">
      <c r="A284" s="45" t="s">
        <v>251</v>
      </c>
      <c r="B284" s="68" t="s">
        <v>332</v>
      </c>
      <c r="C284" s="18">
        <f>C331</f>
        <v>4775</v>
      </c>
      <c r="D284" s="18">
        <f t="shared" ref="D284:G284" si="104">D331</f>
        <v>2936</v>
      </c>
      <c r="E284" s="18">
        <f t="shared" si="104"/>
        <v>1839</v>
      </c>
      <c r="F284" s="18">
        <f t="shared" si="104"/>
        <v>0</v>
      </c>
      <c r="G284" s="18">
        <f t="shared" si="104"/>
        <v>0</v>
      </c>
      <c r="H284" s="15">
        <v>0</v>
      </c>
      <c r="I284" s="18">
        <v>0</v>
      </c>
      <c r="J284" s="18">
        <v>0</v>
      </c>
      <c r="K284" s="99"/>
      <c r="L284" s="5"/>
    </row>
    <row r="285" spans="1:13" ht="15.75" x14ac:dyDescent="0.25">
      <c r="A285" s="45" t="s">
        <v>4</v>
      </c>
      <c r="B285" s="47" t="s">
        <v>94</v>
      </c>
      <c r="C285" s="46">
        <f>+C338+C398+C405+C394</f>
        <v>5835</v>
      </c>
      <c r="D285" s="46">
        <f>+D338+D398+D405+D394</f>
        <v>546</v>
      </c>
      <c r="E285" s="46">
        <f>+E338+E398+E405+E394</f>
        <v>2085</v>
      </c>
      <c r="F285" s="46">
        <f>+F338+F398+F405+F394</f>
        <v>1268</v>
      </c>
      <c r="G285" s="46">
        <f>+G338+G398+G405+G394</f>
        <v>1936</v>
      </c>
      <c r="H285" s="46">
        <v>8500</v>
      </c>
      <c r="I285" s="46">
        <v>9500</v>
      </c>
      <c r="J285" s="46">
        <v>10000</v>
      </c>
      <c r="K285" s="99"/>
      <c r="L285" s="5"/>
    </row>
    <row r="286" spans="1:13" ht="15.75" x14ac:dyDescent="0.25">
      <c r="A286" s="45" t="s">
        <v>120</v>
      </c>
      <c r="B286" s="47" t="s">
        <v>121</v>
      </c>
      <c r="C286" s="18">
        <v>291</v>
      </c>
      <c r="D286" s="18">
        <v>291</v>
      </c>
      <c r="E286" s="18">
        <v>0</v>
      </c>
      <c r="F286" s="18">
        <v>0</v>
      </c>
      <c r="G286" s="33">
        <v>0</v>
      </c>
      <c r="H286" s="15">
        <v>570</v>
      </c>
      <c r="I286" s="18">
        <v>560</v>
      </c>
      <c r="J286" s="18">
        <v>550</v>
      </c>
      <c r="K286" s="99"/>
      <c r="L286" s="5"/>
    </row>
    <row r="287" spans="1:13" ht="15.75" x14ac:dyDescent="0.25">
      <c r="A287" s="45" t="s">
        <v>97</v>
      </c>
      <c r="B287" s="47" t="s">
        <v>95</v>
      </c>
      <c r="C287" s="18">
        <f>+C288+C331+C338</f>
        <v>13440</v>
      </c>
      <c r="D287" s="18">
        <f>+D288+D331+D338</f>
        <v>4251</v>
      </c>
      <c r="E287" s="18">
        <f>+E288+E331+E338</f>
        <v>4880</v>
      </c>
      <c r="F287" s="18">
        <f>+F288+F331+F338</f>
        <v>2293</v>
      </c>
      <c r="G287" s="18">
        <f>+G288+G331+G338</f>
        <v>2016</v>
      </c>
      <c r="H287" s="18">
        <v>12500</v>
      </c>
      <c r="I287" s="18">
        <v>13400</v>
      </c>
      <c r="J287" s="18">
        <v>15000</v>
      </c>
      <c r="K287" s="99"/>
      <c r="L287" s="5"/>
    </row>
    <row r="288" spans="1:13" ht="15.75" x14ac:dyDescent="0.25">
      <c r="A288" s="45" t="s">
        <v>39</v>
      </c>
      <c r="B288" s="47" t="s">
        <v>98</v>
      </c>
      <c r="C288" s="18">
        <f>+C289+C290+C291+C293+C294+C296+C297+C298+C303+C304+C306+C307+C308+C309+C310+C311+C312+C313+C314+C315+C305+C299+C300+C301+C302+C295+C292+C316+C317+C318+C319+C320+C321+C322+C323+C324+C325+C326+C327+C328</f>
        <v>4197</v>
      </c>
      <c r="D288" s="18">
        <f t="shared" ref="D288:G288" si="105">+D289+D290+D291+D293+D294+D296+D297+D298+D303+D304+D306+D307+D308+D309+D310+D311+D312+D313+D314+D315+D305+D299+D300+D301+D302+D295+D292+D316+D317+D318+D319+D320+D321+D322+D323+D324+D325+D326+D327+D328</f>
        <v>799</v>
      </c>
      <c r="E288" s="18">
        <f t="shared" si="105"/>
        <v>2157</v>
      </c>
      <c r="F288" s="18">
        <f t="shared" si="105"/>
        <v>1161</v>
      </c>
      <c r="G288" s="18">
        <f t="shared" si="105"/>
        <v>80</v>
      </c>
      <c r="H288" s="18">
        <v>3000</v>
      </c>
      <c r="I288" s="18">
        <v>4000</v>
      </c>
      <c r="J288" s="18">
        <v>4500</v>
      </c>
      <c r="K288" s="99"/>
      <c r="L288" s="5"/>
    </row>
    <row r="289" spans="1:12" ht="15.75" x14ac:dyDescent="0.25">
      <c r="A289" s="10" t="s">
        <v>184</v>
      </c>
      <c r="B289" s="65"/>
      <c r="C289" s="39">
        <v>20</v>
      </c>
      <c r="D289" s="39">
        <v>10</v>
      </c>
      <c r="E289" s="39">
        <v>10</v>
      </c>
      <c r="F289" s="39">
        <v>0</v>
      </c>
      <c r="G289" s="36">
        <v>0</v>
      </c>
      <c r="H289" s="16" t="s">
        <v>435</v>
      </c>
      <c r="I289" s="39" t="s">
        <v>435</v>
      </c>
      <c r="J289" s="39" t="s">
        <v>435</v>
      </c>
      <c r="K289" s="99"/>
      <c r="L289" s="5"/>
    </row>
    <row r="290" spans="1:12" ht="15.75" x14ac:dyDescent="0.25">
      <c r="A290" s="10" t="s">
        <v>197</v>
      </c>
      <c r="B290" s="65"/>
      <c r="C290" s="39">
        <v>80</v>
      </c>
      <c r="D290" s="39">
        <v>30</v>
      </c>
      <c r="E290" s="39">
        <v>20</v>
      </c>
      <c r="F290" s="39">
        <v>10</v>
      </c>
      <c r="G290" s="36">
        <v>20</v>
      </c>
      <c r="H290" s="16" t="s">
        <v>435</v>
      </c>
      <c r="I290" s="39" t="s">
        <v>435</v>
      </c>
      <c r="J290" s="39" t="s">
        <v>435</v>
      </c>
      <c r="K290" s="99"/>
      <c r="L290" s="5"/>
    </row>
    <row r="291" spans="1:12" ht="15.75" x14ac:dyDescent="0.25">
      <c r="A291" s="10" t="s">
        <v>370</v>
      </c>
      <c r="B291" s="65"/>
      <c r="C291" s="39">
        <v>220</v>
      </c>
      <c r="D291" s="39">
        <v>0</v>
      </c>
      <c r="E291" s="39">
        <v>220</v>
      </c>
      <c r="F291" s="39">
        <v>0</v>
      </c>
      <c r="G291" s="36">
        <v>0</v>
      </c>
      <c r="H291" s="16" t="s">
        <v>435</v>
      </c>
      <c r="I291" s="39" t="s">
        <v>435</v>
      </c>
      <c r="J291" s="39" t="s">
        <v>435</v>
      </c>
      <c r="K291" s="99"/>
      <c r="L291" s="5"/>
    </row>
    <row r="292" spans="1:12" ht="31.5" x14ac:dyDescent="0.25">
      <c r="A292" s="114" t="s">
        <v>449</v>
      </c>
      <c r="B292" s="65"/>
      <c r="C292" s="39">
        <v>50</v>
      </c>
      <c r="D292" s="39">
        <v>0</v>
      </c>
      <c r="E292" s="39">
        <v>50</v>
      </c>
      <c r="F292" s="39">
        <v>0</v>
      </c>
      <c r="G292" s="36">
        <v>0</v>
      </c>
      <c r="H292" s="16" t="s">
        <v>435</v>
      </c>
      <c r="I292" s="39" t="s">
        <v>435</v>
      </c>
      <c r="J292" s="39" t="s">
        <v>435</v>
      </c>
      <c r="K292" s="99"/>
      <c r="L292" s="5"/>
    </row>
    <row r="293" spans="1:12" ht="15.75" x14ac:dyDescent="0.25">
      <c r="A293" s="10" t="s">
        <v>186</v>
      </c>
      <c r="B293" s="65"/>
      <c r="C293" s="39">
        <v>200</v>
      </c>
      <c r="D293" s="39">
        <v>80</v>
      </c>
      <c r="E293" s="39">
        <v>70</v>
      </c>
      <c r="F293" s="39">
        <v>50</v>
      </c>
      <c r="G293" s="36">
        <v>0</v>
      </c>
      <c r="H293" s="16" t="s">
        <v>435</v>
      </c>
      <c r="I293" s="39" t="s">
        <v>435</v>
      </c>
      <c r="J293" s="39" t="s">
        <v>435</v>
      </c>
      <c r="K293" s="99"/>
      <c r="L293" s="5"/>
    </row>
    <row r="294" spans="1:12" ht="15.75" x14ac:dyDescent="0.25">
      <c r="A294" s="10" t="s">
        <v>368</v>
      </c>
      <c r="B294" s="65"/>
      <c r="C294" s="39">
        <v>50</v>
      </c>
      <c r="D294" s="39">
        <v>0</v>
      </c>
      <c r="E294" s="39">
        <v>50</v>
      </c>
      <c r="F294" s="39">
        <v>0</v>
      </c>
      <c r="G294" s="36">
        <v>0</v>
      </c>
      <c r="H294" s="16" t="s">
        <v>435</v>
      </c>
      <c r="I294" s="39" t="s">
        <v>435</v>
      </c>
      <c r="J294" s="39" t="s">
        <v>435</v>
      </c>
      <c r="K294" s="99"/>
      <c r="L294" s="5"/>
    </row>
    <row r="295" spans="1:12" ht="15.75" x14ac:dyDescent="0.25">
      <c r="A295" s="114" t="s">
        <v>448</v>
      </c>
      <c r="B295" s="65"/>
      <c r="C295" s="39">
        <v>200</v>
      </c>
      <c r="D295" s="39">
        <v>50</v>
      </c>
      <c r="E295" s="39">
        <v>50</v>
      </c>
      <c r="F295" s="39">
        <v>50</v>
      </c>
      <c r="G295" s="36">
        <v>50</v>
      </c>
      <c r="H295" s="16" t="s">
        <v>435</v>
      </c>
      <c r="I295" s="39" t="s">
        <v>435</v>
      </c>
      <c r="J295" s="39" t="s">
        <v>435</v>
      </c>
      <c r="K295" s="99"/>
      <c r="L295" s="5"/>
    </row>
    <row r="296" spans="1:12" ht="15.75" x14ac:dyDescent="0.25">
      <c r="A296" s="10" t="s">
        <v>192</v>
      </c>
      <c r="B296" s="65"/>
      <c r="C296" s="39">
        <v>150</v>
      </c>
      <c r="D296" s="39">
        <v>80</v>
      </c>
      <c r="E296" s="39">
        <v>70</v>
      </c>
      <c r="F296" s="39">
        <v>0</v>
      </c>
      <c r="G296" s="36">
        <v>0</v>
      </c>
      <c r="H296" s="16" t="s">
        <v>435</v>
      </c>
      <c r="I296" s="39" t="s">
        <v>435</v>
      </c>
      <c r="J296" s="39" t="s">
        <v>435</v>
      </c>
      <c r="K296" s="99"/>
      <c r="L296" s="5"/>
    </row>
    <row r="297" spans="1:12" ht="30" x14ac:dyDescent="0.25">
      <c r="A297" s="43" t="s">
        <v>187</v>
      </c>
      <c r="B297" s="65"/>
      <c r="C297" s="39">
        <v>180</v>
      </c>
      <c r="D297" s="39">
        <v>100</v>
      </c>
      <c r="E297" s="39">
        <v>40</v>
      </c>
      <c r="F297" s="39">
        <v>40</v>
      </c>
      <c r="G297" s="36">
        <v>0</v>
      </c>
      <c r="H297" s="16" t="s">
        <v>435</v>
      </c>
      <c r="I297" s="39" t="s">
        <v>435</v>
      </c>
      <c r="J297" s="39" t="s">
        <v>435</v>
      </c>
      <c r="K297" s="99"/>
      <c r="L297" s="5"/>
    </row>
    <row r="298" spans="1:12" ht="45" x14ac:dyDescent="0.25">
      <c r="A298" s="11" t="s">
        <v>442</v>
      </c>
      <c r="B298" s="69"/>
      <c r="C298" s="39">
        <v>51</v>
      </c>
      <c r="D298" s="39">
        <v>0</v>
      </c>
      <c r="E298" s="39">
        <v>51</v>
      </c>
      <c r="F298" s="39">
        <v>0</v>
      </c>
      <c r="G298" s="36">
        <v>0</v>
      </c>
      <c r="H298" s="16" t="s">
        <v>435</v>
      </c>
      <c r="I298" s="39" t="s">
        <v>435</v>
      </c>
      <c r="J298" s="39" t="s">
        <v>435</v>
      </c>
      <c r="K298" s="99"/>
      <c r="L298" s="5"/>
    </row>
    <row r="299" spans="1:12" ht="31.5" x14ac:dyDescent="0.25">
      <c r="A299" s="114" t="s">
        <v>450</v>
      </c>
      <c r="B299" s="69"/>
      <c r="C299" s="39">
        <v>391</v>
      </c>
      <c r="D299" s="39">
        <v>151</v>
      </c>
      <c r="E299" s="39">
        <v>120</v>
      </c>
      <c r="F299" s="39">
        <v>120</v>
      </c>
      <c r="G299" s="36">
        <v>0</v>
      </c>
      <c r="H299" s="16" t="s">
        <v>435</v>
      </c>
      <c r="I299" s="39" t="s">
        <v>435</v>
      </c>
      <c r="J299" s="39" t="s">
        <v>435</v>
      </c>
      <c r="K299" s="99"/>
      <c r="L299" s="5"/>
    </row>
    <row r="300" spans="1:12" ht="47.25" x14ac:dyDescent="0.25">
      <c r="A300" s="114" t="s">
        <v>451</v>
      </c>
      <c r="B300" s="69"/>
      <c r="C300" s="39">
        <v>412</v>
      </c>
      <c r="D300" s="39">
        <v>162</v>
      </c>
      <c r="E300" s="39">
        <v>125</v>
      </c>
      <c r="F300" s="39">
        <v>125</v>
      </c>
      <c r="G300" s="36">
        <v>0</v>
      </c>
      <c r="H300" s="16" t="s">
        <v>435</v>
      </c>
      <c r="I300" s="39" t="s">
        <v>435</v>
      </c>
      <c r="J300" s="39" t="s">
        <v>435</v>
      </c>
      <c r="K300" s="99"/>
      <c r="L300" s="5"/>
    </row>
    <row r="301" spans="1:12" ht="15.75" x14ac:dyDescent="0.25">
      <c r="A301" s="114" t="s">
        <v>440</v>
      </c>
      <c r="B301" s="69"/>
      <c r="C301" s="39">
        <v>43</v>
      </c>
      <c r="D301" s="39">
        <v>13</v>
      </c>
      <c r="E301" s="39">
        <v>10</v>
      </c>
      <c r="F301" s="39">
        <v>10</v>
      </c>
      <c r="G301" s="36">
        <v>10</v>
      </c>
      <c r="H301" s="16" t="s">
        <v>435</v>
      </c>
      <c r="I301" s="39" t="s">
        <v>435</v>
      </c>
      <c r="J301" s="39" t="s">
        <v>435</v>
      </c>
      <c r="K301" s="99"/>
      <c r="L301" s="5"/>
    </row>
    <row r="302" spans="1:12" ht="15.75" x14ac:dyDescent="0.25">
      <c r="A302" s="114" t="s">
        <v>441</v>
      </c>
      <c r="B302" s="69"/>
      <c r="C302" s="39">
        <v>87</v>
      </c>
      <c r="D302" s="39">
        <v>87</v>
      </c>
      <c r="E302" s="39">
        <v>0</v>
      </c>
      <c r="F302" s="39">
        <v>0</v>
      </c>
      <c r="G302" s="36">
        <v>0</v>
      </c>
      <c r="H302" s="16" t="s">
        <v>435</v>
      </c>
      <c r="I302" s="39" t="s">
        <v>435</v>
      </c>
      <c r="J302" s="39" t="s">
        <v>435</v>
      </c>
      <c r="K302" s="99"/>
      <c r="L302" s="5"/>
    </row>
    <row r="303" spans="1:12" ht="45" x14ac:dyDescent="0.25">
      <c r="A303" s="11" t="s">
        <v>369</v>
      </c>
      <c r="B303" s="69"/>
      <c r="C303" s="39">
        <v>5</v>
      </c>
      <c r="D303" s="39">
        <v>0</v>
      </c>
      <c r="E303" s="39">
        <v>5</v>
      </c>
      <c r="F303" s="39"/>
      <c r="G303" s="36"/>
      <c r="H303" s="16" t="s">
        <v>435</v>
      </c>
      <c r="I303" s="39" t="s">
        <v>435</v>
      </c>
      <c r="J303" s="39" t="s">
        <v>435</v>
      </c>
      <c r="K303" s="99"/>
      <c r="L303" s="5"/>
    </row>
    <row r="304" spans="1:12" ht="15.75" x14ac:dyDescent="0.25">
      <c r="A304" s="27" t="s">
        <v>185</v>
      </c>
      <c r="B304" s="65"/>
      <c r="C304" s="39">
        <v>30</v>
      </c>
      <c r="D304" s="39">
        <v>10</v>
      </c>
      <c r="E304" s="39">
        <v>10</v>
      </c>
      <c r="F304" s="39">
        <v>10</v>
      </c>
      <c r="G304" s="36">
        <v>0</v>
      </c>
      <c r="H304" s="16" t="s">
        <v>435</v>
      </c>
      <c r="I304" s="39" t="s">
        <v>435</v>
      </c>
      <c r="J304" s="39" t="s">
        <v>435</v>
      </c>
      <c r="K304" s="99"/>
      <c r="L304" s="5"/>
    </row>
    <row r="305" spans="1:12" ht="30" x14ac:dyDescent="0.25">
      <c r="A305" s="11" t="s">
        <v>247</v>
      </c>
      <c r="B305" s="65"/>
      <c r="C305" s="39">
        <v>21</v>
      </c>
      <c r="D305" s="39">
        <v>21</v>
      </c>
      <c r="E305" s="39">
        <v>0</v>
      </c>
      <c r="F305" s="39">
        <v>0</v>
      </c>
      <c r="G305" s="36">
        <v>0</v>
      </c>
      <c r="H305" s="16" t="s">
        <v>435</v>
      </c>
      <c r="I305" s="39" t="s">
        <v>435</v>
      </c>
      <c r="J305" s="39" t="s">
        <v>435</v>
      </c>
      <c r="K305" s="99"/>
      <c r="L305" s="5"/>
    </row>
    <row r="306" spans="1:12" ht="15.75" x14ac:dyDescent="0.25">
      <c r="A306" s="10" t="s">
        <v>371</v>
      </c>
      <c r="B306" s="65"/>
      <c r="C306" s="39">
        <v>10</v>
      </c>
      <c r="D306" s="39">
        <v>5</v>
      </c>
      <c r="E306" s="39">
        <v>5</v>
      </c>
      <c r="F306" s="39">
        <v>0</v>
      </c>
      <c r="G306" s="36">
        <v>0</v>
      </c>
      <c r="H306" s="16" t="s">
        <v>435</v>
      </c>
      <c r="I306" s="39" t="s">
        <v>435</v>
      </c>
      <c r="J306" s="39" t="s">
        <v>435</v>
      </c>
      <c r="K306" s="99"/>
      <c r="L306" s="5"/>
    </row>
    <row r="307" spans="1:12" ht="45" x14ac:dyDescent="0.25">
      <c r="A307" s="12" t="s">
        <v>395</v>
      </c>
      <c r="B307" s="69"/>
      <c r="C307" s="36">
        <v>170</v>
      </c>
      <c r="D307" s="39">
        <v>0</v>
      </c>
      <c r="E307" s="36">
        <v>170</v>
      </c>
      <c r="F307" s="36">
        <v>0</v>
      </c>
      <c r="G307" s="36">
        <v>0</v>
      </c>
      <c r="H307" s="16" t="s">
        <v>435</v>
      </c>
      <c r="I307" s="39" t="s">
        <v>435</v>
      </c>
      <c r="J307" s="39" t="s">
        <v>435</v>
      </c>
      <c r="K307" s="99"/>
      <c r="L307" s="5"/>
    </row>
    <row r="308" spans="1:12" ht="30" x14ac:dyDescent="0.25">
      <c r="A308" s="12" t="s">
        <v>396</v>
      </c>
      <c r="B308" s="69"/>
      <c r="C308" s="36">
        <v>25</v>
      </c>
      <c r="D308" s="39">
        <v>0</v>
      </c>
      <c r="E308" s="36">
        <v>25</v>
      </c>
      <c r="F308" s="36">
        <v>0</v>
      </c>
      <c r="G308" s="36">
        <v>0</v>
      </c>
      <c r="H308" s="16" t="s">
        <v>435</v>
      </c>
      <c r="I308" s="39" t="s">
        <v>435</v>
      </c>
      <c r="J308" s="39" t="s">
        <v>435</v>
      </c>
      <c r="K308" s="99"/>
      <c r="L308" s="5"/>
    </row>
    <row r="309" spans="1:12" ht="30" x14ac:dyDescent="0.25">
      <c r="A309" s="12" t="s">
        <v>397</v>
      </c>
      <c r="B309" s="69"/>
      <c r="C309" s="36">
        <v>25</v>
      </c>
      <c r="D309" s="39">
        <v>0</v>
      </c>
      <c r="E309" s="36">
        <v>25</v>
      </c>
      <c r="F309" s="36">
        <v>0</v>
      </c>
      <c r="G309" s="36">
        <v>0</v>
      </c>
      <c r="H309" s="16" t="s">
        <v>435</v>
      </c>
      <c r="I309" s="39" t="s">
        <v>435</v>
      </c>
      <c r="J309" s="39" t="s">
        <v>435</v>
      </c>
      <c r="K309" s="99"/>
      <c r="L309" s="5"/>
    </row>
    <row r="310" spans="1:12" ht="45" x14ac:dyDescent="0.25">
      <c r="A310" s="12" t="s">
        <v>398</v>
      </c>
      <c r="B310" s="69"/>
      <c r="C310" s="36">
        <v>31</v>
      </c>
      <c r="D310" s="39">
        <v>0</v>
      </c>
      <c r="E310" s="36">
        <v>31</v>
      </c>
      <c r="F310" s="36">
        <v>0</v>
      </c>
      <c r="G310" s="36">
        <v>0</v>
      </c>
      <c r="H310" s="16" t="s">
        <v>435</v>
      </c>
      <c r="I310" s="39" t="s">
        <v>435</v>
      </c>
      <c r="J310" s="39" t="s">
        <v>435</v>
      </c>
      <c r="K310" s="99"/>
      <c r="L310" s="5"/>
    </row>
    <row r="311" spans="1:12" ht="30" x14ac:dyDescent="0.25">
      <c r="A311" s="12" t="s">
        <v>399</v>
      </c>
      <c r="B311" s="69"/>
      <c r="C311" s="36">
        <v>15</v>
      </c>
      <c r="D311" s="39">
        <v>0</v>
      </c>
      <c r="E311" s="36">
        <v>15</v>
      </c>
      <c r="F311" s="36">
        <v>0</v>
      </c>
      <c r="G311" s="36">
        <v>0</v>
      </c>
      <c r="H311" s="16" t="s">
        <v>435</v>
      </c>
      <c r="I311" s="39" t="s">
        <v>435</v>
      </c>
      <c r="J311" s="39" t="s">
        <v>435</v>
      </c>
      <c r="K311" s="99"/>
      <c r="L311" s="5"/>
    </row>
    <row r="312" spans="1:12" ht="15.75" x14ac:dyDescent="0.25">
      <c r="A312" s="12" t="s">
        <v>400</v>
      </c>
      <c r="B312" s="69"/>
      <c r="C312" s="36">
        <v>170</v>
      </c>
      <c r="D312" s="39">
        <v>0</v>
      </c>
      <c r="E312" s="36">
        <v>0</v>
      </c>
      <c r="F312" s="36">
        <v>170</v>
      </c>
      <c r="G312" s="36">
        <v>0</v>
      </c>
      <c r="H312" s="16" t="s">
        <v>435</v>
      </c>
      <c r="I312" s="39" t="s">
        <v>435</v>
      </c>
      <c r="J312" s="39" t="s">
        <v>435</v>
      </c>
      <c r="K312" s="99"/>
      <c r="L312" s="5"/>
    </row>
    <row r="313" spans="1:12" ht="45" x14ac:dyDescent="0.25">
      <c r="A313" s="102" t="s">
        <v>402</v>
      </c>
      <c r="B313" s="103"/>
      <c r="C313" s="36">
        <v>9</v>
      </c>
      <c r="D313" s="39">
        <v>0</v>
      </c>
      <c r="E313" s="36">
        <v>9</v>
      </c>
      <c r="F313" s="36">
        <v>0</v>
      </c>
      <c r="G313" s="36">
        <v>0</v>
      </c>
      <c r="H313" s="16" t="s">
        <v>435</v>
      </c>
      <c r="I313" s="39" t="s">
        <v>435</v>
      </c>
      <c r="J313" s="39" t="s">
        <v>435</v>
      </c>
      <c r="K313" s="99"/>
      <c r="L313" s="5"/>
    </row>
    <row r="314" spans="1:12" ht="45" x14ac:dyDescent="0.25">
      <c r="A314" s="102" t="s">
        <v>403</v>
      </c>
      <c r="B314" s="103"/>
      <c r="C314" s="36">
        <v>6</v>
      </c>
      <c r="D314" s="39">
        <v>0</v>
      </c>
      <c r="E314" s="36">
        <v>6</v>
      </c>
      <c r="F314" s="36">
        <v>0</v>
      </c>
      <c r="G314" s="36">
        <v>0</v>
      </c>
      <c r="H314" s="16" t="s">
        <v>435</v>
      </c>
      <c r="I314" s="39" t="s">
        <v>435</v>
      </c>
      <c r="J314" s="39" t="s">
        <v>435</v>
      </c>
      <c r="K314" s="99"/>
      <c r="L314" s="5"/>
    </row>
    <row r="315" spans="1:12" ht="15.75" x14ac:dyDescent="0.25">
      <c r="A315" s="113" t="s">
        <v>434</v>
      </c>
      <c r="B315" s="103"/>
      <c r="C315" s="36">
        <v>30</v>
      </c>
      <c r="D315" s="39">
        <v>0</v>
      </c>
      <c r="E315" s="36">
        <v>30</v>
      </c>
      <c r="F315" s="36">
        <v>0</v>
      </c>
      <c r="G315" s="36">
        <v>0</v>
      </c>
      <c r="H315" s="16" t="s">
        <v>435</v>
      </c>
      <c r="I315" s="39" t="s">
        <v>435</v>
      </c>
      <c r="J315" s="39" t="s">
        <v>435</v>
      </c>
      <c r="K315" s="99"/>
      <c r="L315" s="5"/>
    </row>
    <row r="316" spans="1:12" ht="15.75" x14ac:dyDescent="0.25">
      <c r="A316" s="10" t="s">
        <v>467</v>
      </c>
      <c r="B316" s="112"/>
      <c r="C316" s="36">
        <v>30</v>
      </c>
      <c r="D316" s="39">
        <v>0</v>
      </c>
      <c r="E316" s="36">
        <v>30</v>
      </c>
      <c r="F316" s="39">
        <v>0</v>
      </c>
      <c r="G316" s="39">
        <v>0</v>
      </c>
      <c r="H316" s="16" t="s">
        <v>435</v>
      </c>
      <c r="I316" s="39" t="s">
        <v>435</v>
      </c>
      <c r="J316" s="39" t="s">
        <v>435</v>
      </c>
      <c r="K316" s="99"/>
      <c r="L316" s="5"/>
    </row>
    <row r="317" spans="1:12" ht="15.75" x14ac:dyDescent="0.25">
      <c r="A317" s="10" t="s">
        <v>468</v>
      </c>
      <c r="B317" s="112"/>
      <c r="C317" s="36">
        <v>20</v>
      </c>
      <c r="D317" s="39">
        <v>0</v>
      </c>
      <c r="E317" s="36">
        <v>20</v>
      </c>
      <c r="F317" s="39">
        <v>0</v>
      </c>
      <c r="G317" s="39">
        <v>0</v>
      </c>
      <c r="H317" s="16" t="s">
        <v>435</v>
      </c>
      <c r="I317" s="39" t="s">
        <v>435</v>
      </c>
      <c r="J317" s="39" t="s">
        <v>435</v>
      </c>
      <c r="K317" s="99"/>
      <c r="L317" s="5"/>
    </row>
    <row r="318" spans="1:12" ht="15.75" x14ac:dyDescent="0.25">
      <c r="A318" s="10" t="s">
        <v>469</v>
      </c>
      <c r="B318" s="112"/>
      <c r="C318" s="36">
        <v>330</v>
      </c>
      <c r="D318" s="39">
        <v>0</v>
      </c>
      <c r="E318" s="36">
        <v>330</v>
      </c>
      <c r="F318" s="39">
        <v>0</v>
      </c>
      <c r="G318" s="39">
        <v>0</v>
      </c>
      <c r="H318" s="16" t="s">
        <v>435</v>
      </c>
      <c r="I318" s="39" t="s">
        <v>435</v>
      </c>
      <c r="J318" s="39" t="s">
        <v>435</v>
      </c>
      <c r="K318" s="99"/>
      <c r="L318" s="5"/>
    </row>
    <row r="319" spans="1:12" ht="15.75" x14ac:dyDescent="0.25">
      <c r="A319" s="10" t="s">
        <v>470</v>
      </c>
      <c r="B319" s="112"/>
      <c r="C319" s="36">
        <v>100</v>
      </c>
      <c r="D319" s="39">
        <v>0</v>
      </c>
      <c r="E319" s="36">
        <v>100</v>
      </c>
      <c r="F319" s="39">
        <v>0</v>
      </c>
      <c r="G319" s="39">
        <v>0</v>
      </c>
      <c r="H319" s="16" t="s">
        <v>435</v>
      </c>
      <c r="I319" s="39" t="s">
        <v>435</v>
      </c>
      <c r="J319" s="39" t="s">
        <v>435</v>
      </c>
      <c r="K319" s="99"/>
      <c r="L319" s="5"/>
    </row>
    <row r="320" spans="1:12" ht="15.75" x14ac:dyDescent="0.25">
      <c r="A320" s="10" t="s">
        <v>471</v>
      </c>
      <c r="B320" s="112"/>
      <c r="C320" s="36">
        <v>100</v>
      </c>
      <c r="D320" s="39">
        <v>0</v>
      </c>
      <c r="E320" s="36">
        <v>100</v>
      </c>
      <c r="F320" s="39">
        <v>0</v>
      </c>
      <c r="G320" s="39">
        <v>0</v>
      </c>
      <c r="H320" s="16" t="s">
        <v>435</v>
      </c>
      <c r="I320" s="39" t="s">
        <v>435</v>
      </c>
      <c r="J320" s="39" t="s">
        <v>435</v>
      </c>
      <c r="K320" s="99"/>
      <c r="L320" s="5"/>
    </row>
    <row r="321" spans="1:12" ht="15.75" x14ac:dyDescent="0.25">
      <c r="A321" s="10" t="s">
        <v>472</v>
      </c>
      <c r="B321" s="112"/>
      <c r="C321" s="36">
        <v>100</v>
      </c>
      <c r="D321" s="39">
        <v>0</v>
      </c>
      <c r="E321" s="36">
        <v>100</v>
      </c>
      <c r="F321" s="39">
        <v>0</v>
      </c>
      <c r="G321" s="39">
        <v>0</v>
      </c>
      <c r="H321" s="16" t="s">
        <v>435</v>
      </c>
      <c r="I321" s="39" t="s">
        <v>435</v>
      </c>
      <c r="J321" s="39" t="s">
        <v>435</v>
      </c>
      <c r="K321" s="99"/>
      <c r="L321" s="5"/>
    </row>
    <row r="322" spans="1:12" ht="15.75" x14ac:dyDescent="0.25">
      <c r="A322" s="10" t="s">
        <v>476</v>
      </c>
      <c r="B322" s="112"/>
      <c r="C322" s="36">
        <v>120</v>
      </c>
      <c r="D322" s="39">
        <v>0</v>
      </c>
      <c r="E322" s="36">
        <v>0</v>
      </c>
      <c r="F322" s="36">
        <v>120</v>
      </c>
      <c r="G322" s="36">
        <v>0</v>
      </c>
      <c r="H322" s="16" t="s">
        <v>435</v>
      </c>
      <c r="I322" s="39" t="s">
        <v>435</v>
      </c>
      <c r="J322" s="39" t="s">
        <v>435</v>
      </c>
      <c r="K322" s="99"/>
      <c r="L322" s="5"/>
    </row>
    <row r="323" spans="1:12" ht="15.75" x14ac:dyDescent="0.25">
      <c r="A323" s="10" t="s">
        <v>477</v>
      </c>
      <c r="B323" s="112"/>
      <c r="C323" s="36">
        <v>25</v>
      </c>
      <c r="D323" s="39">
        <v>0</v>
      </c>
      <c r="E323" s="36">
        <v>0</v>
      </c>
      <c r="F323" s="36">
        <v>25</v>
      </c>
      <c r="G323" s="36">
        <v>0</v>
      </c>
      <c r="H323" s="16" t="s">
        <v>435</v>
      </c>
      <c r="I323" s="39" t="s">
        <v>435</v>
      </c>
      <c r="J323" s="39" t="s">
        <v>435</v>
      </c>
      <c r="K323" s="99"/>
      <c r="L323" s="5"/>
    </row>
    <row r="324" spans="1:12" ht="15.75" x14ac:dyDescent="0.25">
      <c r="A324" s="10" t="s">
        <v>478</v>
      </c>
      <c r="B324" s="112"/>
      <c r="C324" s="36">
        <v>271</v>
      </c>
      <c r="D324" s="39">
        <v>0</v>
      </c>
      <c r="E324" s="36">
        <v>0</v>
      </c>
      <c r="F324" s="36">
        <v>271</v>
      </c>
      <c r="G324" s="36">
        <v>0</v>
      </c>
      <c r="H324" s="16" t="s">
        <v>435</v>
      </c>
      <c r="I324" s="39" t="s">
        <v>435</v>
      </c>
      <c r="J324" s="39" t="s">
        <v>435</v>
      </c>
      <c r="K324" s="99"/>
      <c r="L324" s="5"/>
    </row>
    <row r="325" spans="1:12" ht="15.75" x14ac:dyDescent="0.25">
      <c r="A325" s="10" t="s">
        <v>484</v>
      </c>
      <c r="B325" s="112"/>
      <c r="C325" s="36">
        <v>200</v>
      </c>
      <c r="D325" s="39">
        <v>0</v>
      </c>
      <c r="E325" s="36">
        <v>200</v>
      </c>
      <c r="F325" s="36">
        <v>0</v>
      </c>
      <c r="G325" s="36">
        <v>0</v>
      </c>
      <c r="H325" s="16" t="s">
        <v>435</v>
      </c>
      <c r="I325" s="39" t="s">
        <v>435</v>
      </c>
      <c r="J325" s="39" t="s">
        <v>435</v>
      </c>
      <c r="K325" s="99"/>
      <c r="L325" s="5"/>
    </row>
    <row r="326" spans="1:12" ht="15.75" x14ac:dyDescent="0.25">
      <c r="A326" s="10" t="s">
        <v>487</v>
      </c>
      <c r="B326" s="112"/>
      <c r="C326" s="36">
        <v>100</v>
      </c>
      <c r="D326" s="39">
        <v>0</v>
      </c>
      <c r="E326" s="36">
        <v>0</v>
      </c>
      <c r="F326" s="36">
        <v>100</v>
      </c>
      <c r="G326" s="36">
        <v>0</v>
      </c>
      <c r="H326" s="16" t="s">
        <v>435</v>
      </c>
      <c r="I326" s="39" t="s">
        <v>435</v>
      </c>
      <c r="J326" s="39" t="s">
        <v>435</v>
      </c>
      <c r="K326" s="99"/>
      <c r="L326" s="5"/>
    </row>
    <row r="327" spans="1:12" ht="26.25" x14ac:dyDescent="0.25">
      <c r="A327" s="121" t="s">
        <v>492</v>
      </c>
      <c r="B327" s="112"/>
      <c r="C327" s="36">
        <v>60</v>
      </c>
      <c r="D327" s="39">
        <v>0</v>
      </c>
      <c r="E327" s="36">
        <v>60</v>
      </c>
      <c r="F327" s="36">
        <v>0</v>
      </c>
      <c r="G327" s="36">
        <v>0</v>
      </c>
      <c r="H327" s="16" t="s">
        <v>435</v>
      </c>
      <c r="I327" s="39" t="s">
        <v>435</v>
      </c>
      <c r="J327" s="39" t="s">
        <v>435</v>
      </c>
      <c r="K327" s="99"/>
      <c r="L327" s="5"/>
    </row>
    <row r="328" spans="1:12" ht="26.25" x14ac:dyDescent="0.25">
      <c r="A328" s="121" t="s">
        <v>493</v>
      </c>
      <c r="B328" s="112"/>
      <c r="C328" s="36">
        <v>60</v>
      </c>
      <c r="D328" s="39">
        <v>0</v>
      </c>
      <c r="E328" s="36">
        <v>0</v>
      </c>
      <c r="F328" s="36">
        <v>60</v>
      </c>
      <c r="G328" s="36">
        <v>0</v>
      </c>
      <c r="H328" s="16" t="s">
        <v>435</v>
      </c>
      <c r="I328" s="39" t="s">
        <v>435</v>
      </c>
      <c r="J328" s="39" t="s">
        <v>435</v>
      </c>
      <c r="K328" s="99"/>
      <c r="L328" s="5"/>
    </row>
    <row r="329" spans="1:12" ht="28.5" x14ac:dyDescent="0.25">
      <c r="A329" s="71" t="s">
        <v>276</v>
      </c>
      <c r="B329" s="72" t="s">
        <v>281</v>
      </c>
      <c r="C329" s="33">
        <v>3900</v>
      </c>
      <c r="D329" s="18">
        <v>1000</v>
      </c>
      <c r="E329" s="33">
        <v>1200</v>
      </c>
      <c r="F329" s="33">
        <v>1100</v>
      </c>
      <c r="G329" s="33">
        <v>600</v>
      </c>
      <c r="H329" s="16" t="s">
        <v>435</v>
      </c>
      <c r="I329" s="39" t="s">
        <v>435</v>
      </c>
      <c r="J329" s="39" t="s">
        <v>435</v>
      </c>
      <c r="K329" s="99"/>
      <c r="L329" s="5"/>
    </row>
    <row r="330" spans="1:12" ht="28.5" x14ac:dyDescent="0.25">
      <c r="A330" s="71" t="s">
        <v>277</v>
      </c>
      <c r="B330" s="72" t="s">
        <v>282</v>
      </c>
      <c r="C330" s="33">
        <v>800</v>
      </c>
      <c r="D330" s="18">
        <v>100</v>
      </c>
      <c r="E330" s="33">
        <v>450</v>
      </c>
      <c r="F330" s="33">
        <v>250</v>
      </c>
      <c r="G330" s="33">
        <v>0</v>
      </c>
      <c r="H330" s="16" t="s">
        <v>435</v>
      </c>
      <c r="I330" s="39" t="s">
        <v>435</v>
      </c>
      <c r="J330" s="39" t="s">
        <v>435</v>
      </c>
      <c r="K330" s="99"/>
      <c r="L330" s="5"/>
    </row>
    <row r="331" spans="1:12" ht="15.75" x14ac:dyDescent="0.25">
      <c r="A331" s="45" t="s">
        <v>251</v>
      </c>
      <c r="B331" s="72" t="s">
        <v>332</v>
      </c>
      <c r="C331" s="33">
        <f>+C332+C333+C334+C335+C336+C337</f>
        <v>4775</v>
      </c>
      <c r="D331" s="33">
        <f t="shared" ref="D331:G331" si="106">+D332+D333+D334+D335+D336+D337</f>
        <v>2936</v>
      </c>
      <c r="E331" s="33">
        <f t="shared" si="106"/>
        <v>1839</v>
      </c>
      <c r="F331" s="33">
        <f t="shared" si="106"/>
        <v>0</v>
      </c>
      <c r="G331" s="33">
        <f t="shared" si="106"/>
        <v>0</v>
      </c>
      <c r="H331" s="16" t="s">
        <v>435</v>
      </c>
      <c r="I331" s="39" t="s">
        <v>435</v>
      </c>
      <c r="J331" s="39" t="s">
        <v>435</v>
      </c>
      <c r="K331" s="99"/>
      <c r="L331" s="5"/>
    </row>
    <row r="332" spans="1:12" ht="30" x14ac:dyDescent="0.25">
      <c r="A332" s="11" t="s">
        <v>243</v>
      </c>
      <c r="B332" s="72"/>
      <c r="C332" s="36">
        <v>3093</v>
      </c>
      <c r="D332" s="36">
        <v>1438</v>
      </c>
      <c r="E332" s="36">
        <v>1655</v>
      </c>
      <c r="F332" s="36">
        <v>0</v>
      </c>
      <c r="G332" s="36">
        <v>0</v>
      </c>
      <c r="H332" s="16" t="s">
        <v>435</v>
      </c>
      <c r="I332" s="39" t="s">
        <v>435</v>
      </c>
      <c r="J332" s="39" t="s">
        <v>435</v>
      </c>
      <c r="K332" s="99"/>
      <c r="L332" s="5"/>
    </row>
    <row r="333" spans="1:12" ht="30" x14ac:dyDescent="0.25">
      <c r="A333" s="11" t="s">
        <v>246</v>
      </c>
      <c r="B333" s="72"/>
      <c r="C333" s="36">
        <v>989</v>
      </c>
      <c r="D333" s="36">
        <v>903</v>
      </c>
      <c r="E333" s="36">
        <v>86</v>
      </c>
      <c r="F333" s="36">
        <v>0</v>
      </c>
      <c r="G333" s="36">
        <v>0</v>
      </c>
      <c r="H333" s="16" t="s">
        <v>435</v>
      </c>
      <c r="I333" s="39" t="s">
        <v>435</v>
      </c>
      <c r="J333" s="39" t="s">
        <v>435</v>
      </c>
      <c r="K333" s="99"/>
      <c r="L333" s="5"/>
    </row>
    <row r="334" spans="1:12" ht="30" x14ac:dyDescent="0.25">
      <c r="A334" s="11" t="s">
        <v>413</v>
      </c>
      <c r="B334" s="72"/>
      <c r="C334" s="36">
        <v>320</v>
      </c>
      <c r="D334" s="36">
        <v>277</v>
      </c>
      <c r="E334" s="36">
        <v>43</v>
      </c>
      <c r="F334" s="36">
        <v>0</v>
      </c>
      <c r="G334" s="36">
        <v>0</v>
      </c>
      <c r="H334" s="16" t="s">
        <v>435</v>
      </c>
      <c r="I334" s="39" t="s">
        <v>435</v>
      </c>
      <c r="J334" s="39" t="s">
        <v>435</v>
      </c>
      <c r="K334" s="99"/>
      <c r="L334" s="5"/>
    </row>
    <row r="335" spans="1:12" ht="30" x14ac:dyDescent="0.25">
      <c r="A335" s="11" t="s">
        <v>242</v>
      </c>
      <c r="B335" s="72"/>
      <c r="C335" s="36">
        <v>53</v>
      </c>
      <c r="D335" s="36">
        <v>53</v>
      </c>
      <c r="E335" s="36">
        <v>0</v>
      </c>
      <c r="F335" s="36">
        <v>0</v>
      </c>
      <c r="G335" s="36">
        <v>0</v>
      </c>
      <c r="H335" s="16" t="s">
        <v>435</v>
      </c>
      <c r="I335" s="39" t="s">
        <v>435</v>
      </c>
      <c r="J335" s="39" t="s">
        <v>435</v>
      </c>
      <c r="K335" s="99"/>
      <c r="L335" s="5"/>
    </row>
    <row r="336" spans="1:12" ht="15.75" x14ac:dyDescent="0.25">
      <c r="A336" s="10" t="s">
        <v>244</v>
      </c>
      <c r="B336" s="72"/>
      <c r="C336" s="36">
        <v>82</v>
      </c>
      <c r="D336" s="36">
        <v>27</v>
      </c>
      <c r="E336" s="36">
        <v>55</v>
      </c>
      <c r="F336" s="36">
        <v>0</v>
      </c>
      <c r="G336" s="36">
        <v>0</v>
      </c>
      <c r="H336" s="16" t="s">
        <v>435</v>
      </c>
      <c r="I336" s="39" t="s">
        <v>435</v>
      </c>
      <c r="J336" s="39" t="s">
        <v>435</v>
      </c>
      <c r="K336" s="99"/>
      <c r="L336" s="5"/>
    </row>
    <row r="337" spans="1:12" ht="30" x14ac:dyDescent="0.25">
      <c r="A337" s="11" t="s">
        <v>245</v>
      </c>
      <c r="B337" s="72"/>
      <c r="C337" s="36">
        <v>238</v>
      </c>
      <c r="D337" s="36">
        <v>238</v>
      </c>
      <c r="E337" s="36">
        <v>0</v>
      </c>
      <c r="F337" s="36">
        <v>0</v>
      </c>
      <c r="G337" s="36">
        <v>0</v>
      </c>
      <c r="H337" s="16" t="s">
        <v>435</v>
      </c>
      <c r="I337" s="39" t="s">
        <v>435</v>
      </c>
      <c r="J337" s="39" t="s">
        <v>435</v>
      </c>
      <c r="K337" s="99"/>
      <c r="L337" s="5"/>
    </row>
    <row r="338" spans="1:12" ht="15.75" x14ac:dyDescent="0.25">
      <c r="A338" s="45" t="s">
        <v>172</v>
      </c>
      <c r="B338" s="47" t="s">
        <v>118</v>
      </c>
      <c r="C338" s="33">
        <f>+C339+C340+C341+C344+C345+C346+C347+C348+C349+C350+C351+C352+C353+C354+C355+C356+C357+C358+C359+C360+C361+C362+C363+C364+C365+C366+C367+C368+C369+C370+C371+C372+C373+C374+C375+C342+C343</f>
        <v>4468</v>
      </c>
      <c r="D338" s="33">
        <f t="shared" ref="D338:G338" si="107">+D339+D340+D341+D344+D345+D346+D347+D348+D349+D350+D351+D352+D353+D354+D355+D356+D357+D358+D359+D360+D361+D362+D363+D364+D365+D366+D367+D368+D369+D370+D371+D372+D373+D374+D375+D342+D343</f>
        <v>516</v>
      </c>
      <c r="E338" s="33">
        <f t="shared" si="107"/>
        <v>884</v>
      </c>
      <c r="F338" s="33">
        <f t="shared" si="107"/>
        <v>1132</v>
      </c>
      <c r="G338" s="33">
        <f t="shared" si="107"/>
        <v>1936</v>
      </c>
      <c r="H338" s="16" t="s">
        <v>435</v>
      </c>
      <c r="I338" s="39" t="s">
        <v>435</v>
      </c>
      <c r="J338" s="39" t="s">
        <v>435</v>
      </c>
      <c r="K338" s="99"/>
      <c r="L338" s="5"/>
    </row>
    <row r="339" spans="1:12" ht="15.75" x14ac:dyDescent="0.25">
      <c r="A339" s="10" t="s">
        <v>437</v>
      </c>
      <c r="B339" s="47"/>
      <c r="C339" s="36">
        <v>19</v>
      </c>
      <c r="D339" s="36">
        <v>19</v>
      </c>
      <c r="E339" s="36">
        <v>0</v>
      </c>
      <c r="F339" s="36">
        <v>0</v>
      </c>
      <c r="G339" s="36">
        <v>0</v>
      </c>
      <c r="H339" s="16" t="s">
        <v>435</v>
      </c>
      <c r="I339" s="39" t="s">
        <v>435</v>
      </c>
      <c r="J339" s="39" t="s">
        <v>435</v>
      </c>
      <c r="K339" s="99"/>
      <c r="L339" s="5"/>
    </row>
    <row r="340" spans="1:12" ht="15.75" x14ac:dyDescent="0.25">
      <c r="A340" s="10" t="s">
        <v>438</v>
      </c>
      <c r="B340" s="47"/>
      <c r="C340" s="36">
        <v>12</v>
      </c>
      <c r="D340" s="36">
        <v>12</v>
      </c>
      <c r="E340" s="36">
        <v>0</v>
      </c>
      <c r="F340" s="36">
        <v>0</v>
      </c>
      <c r="G340" s="36">
        <v>0</v>
      </c>
      <c r="H340" s="16" t="s">
        <v>435</v>
      </c>
      <c r="I340" s="39" t="s">
        <v>435</v>
      </c>
      <c r="J340" s="39" t="s">
        <v>435</v>
      </c>
      <c r="K340" s="99"/>
      <c r="L340" s="5"/>
    </row>
    <row r="341" spans="1:12" ht="45" x14ac:dyDescent="0.25">
      <c r="A341" s="104" t="s">
        <v>408</v>
      </c>
      <c r="B341" s="105"/>
      <c r="C341" s="106">
        <v>309</v>
      </c>
      <c r="D341" s="36">
        <v>0</v>
      </c>
      <c r="E341" s="36">
        <v>309</v>
      </c>
      <c r="F341" s="36">
        <v>0</v>
      </c>
      <c r="G341" s="36">
        <v>0</v>
      </c>
      <c r="H341" s="16" t="s">
        <v>435</v>
      </c>
      <c r="I341" s="39" t="s">
        <v>435</v>
      </c>
      <c r="J341" s="39" t="s">
        <v>435</v>
      </c>
      <c r="K341" s="99"/>
      <c r="L341" s="5"/>
    </row>
    <row r="342" spans="1:12" ht="45" x14ac:dyDescent="0.25">
      <c r="A342" s="104" t="s">
        <v>505</v>
      </c>
      <c r="B342" s="105"/>
      <c r="C342" s="106">
        <v>20</v>
      </c>
      <c r="D342" s="36">
        <v>0</v>
      </c>
      <c r="E342" s="36">
        <v>0</v>
      </c>
      <c r="F342" s="36">
        <v>20</v>
      </c>
      <c r="G342" s="36">
        <v>0</v>
      </c>
      <c r="H342" s="16" t="s">
        <v>435</v>
      </c>
      <c r="I342" s="39" t="s">
        <v>435</v>
      </c>
      <c r="J342" s="39" t="s">
        <v>435</v>
      </c>
      <c r="K342" s="99"/>
      <c r="L342" s="5"/>
    </row>
    <row r="343" spans="1:12" ht="105" x14ac:dyDescent="0.25">
      <c r="A343" s="104" t="s">
        <v>504</v>
      </c>
      <c r="B343" s="105"/>
      <c r="C343" s="106">
        <v>110</v>
      </c>
      <c r="D343" s="36">
        <v>0</v>
      </c>
      <c r="E343" s="36">
        <v>0</v>
      </c>
      <c r="F343" s="36">
        <v>110</v>
      </c>
      <c r="G343" s="36">
        <v>0</v>
      </c>
      <c r="H343" s="16" t="s">
        <v>435</v>
      </c>
      <c r="I343" s="39" t="s">
        <v>435</v>
      </c>
      <c r="J343" s="39" t="s">
        <v>435</v>
      </c>
      <c r="K343" s="99"/>
      <c r="L343" s="5"/>
    </row>
    <row r="344" spans="1:12" ht="60" x14ac:dyDescent="0.25">
      <c r="A344" s="11" t="s">
        <v>407</v>
      </c>
      <c r="B344" s="37"/>
      <c r="C344" s="75">
        <v>309</v>
      </c>
      <c r="D344" s="36">
        <v>0</v>
      </c>
      <c r="E344" s="36">
        <v>309</v>
      </c>
      <c r="F344" s="36">
        <v>0</v>
      </c>
      <c r="G344" s="36">
        <v>0</v>
      </c>
      <c r="H344" s="16" t="s">
        <v>435</v>
      </c>
      <c r="I344" s="39" t="s">
        <v>435</v>
      </c>
      <c r="J344" s="39" t="s">
        <v>435</v>
      </c>
      <c r="K344" s="99"/>
      <c r="L344" s="5"/>
    </row>
    <row r="345" spans="1:12" ht="45" x14ac:dyDescent="0.25">
      <c r="A345" s="11" t="s">
        <v>409</v>
      </c>
      <c r="B345" s="37"/>
      <c r="C345" s="75">
        <v>113</v>
      </c>
      <c r="D345" s="36">
        <v>0</v>
      </c>
      <c r="E345" s="36">
        <v>113</v>
      </c>
      <c r="F345" s="36">
        <v>0</v>
      </c>
      <c r="G345" s="36">
        <v>0</v>
      </c>
      <c r="H345" s="16" t="s">
        <v>435</v>
      </c>
      <c r="I345" s="39" t="s">
        <v>435</v>
      </c>
      <c r="J345" s="39" t="s">
        <v>435</v>
      </c>
      <c r="K345" s="99"/>
      <c r="L345" s="5"/>
    </row>
    <row r="346" spans="1:12" ht="45" x14ac:dyDescent="0.25">
      <c r="A346" s="11" t="s">
        <v>410</v>
      </c>
      <c r="B346" s="37"/>
      <c r="C346" s="36">
        <v>318</v>
      </c>
      <c r="D346" s="36">
        <v>0</v>
      </c>
      <c r="E346" s="36">
        <v>0</v>
      </c>
      <c r="F346" s="36">
        <v>0</v>
      </c>
      <c r="G346" s="36">
        <v>318</v>
      </c>
      <c r="H346" s="16" t="s">
        <v>435</v>
      </c>
      <c r="I346" s="39" t="s">
        <v>435</v>
      </c>
      <c r="J346" s="39" t="s">
        <v>435</v>
      </c>
      <c r="K346" s="99"/>
      <c r="L346" s="5"/>
    </row>
    <row r="347" spans="1:12" ht="15.75" x14ac:dyDescent="0.25">
      <c r="A347" s="10" t="s">
        <v>317</v>
      </c>
      <c r="B347" s="47"/>
      <c r="C347" s="36">
        <v>130</v>
      </c>
      <c r="D347" s="39">
        <v>120</v>
      </c>
      <c r="E347" s="36">
        <v>10</v>
      </c>
      <c r="F347" s="36">
        <v>0</v>
      </c>
      <c r="G347" s="36">
        <v>0</v>
      </c>
      <c r="H347" s="16" t="s">
        <v>435</v>
      </c>
      <c r="I347" s="39" t="s">
        <v>435</v>
      </c>
      <c r="J347" s="39" t="s">
        <v>435</v>
      </c>
      <c r="K347" s="99"/>
      <c r="L347" s="5"/>
    </row>
    <row r="348" spans="1:12" ht="30" x14ac:dyDescent="0.25">
      <c r="A348" s="73" t="s">
        <v>357</v>
      </c>
      <c r="B348" s="47"/>
      <c r="C348" s="36">
        <v>100</v>
      </c>
      <c r="D348" s="39">
        <v>0</v>
      </c>
      <c r="E348" s="36">
        <v>0</v>
      </c>
      <c r="F348" s="36">
        <v>100</v>
      </c>
      <c r="G348" s="36">
        <v>0</v>
      </c>
      <c r="H348" s="16" t="s">
        <v>435</v>
      </c>
      <c r="I348" s="39" t="s">
        <v>435</v>
      </c>
      <c r="J348" s="39" t="s">
        <v>435</v>
      </c>
      <c r="K348" s="99"/>
      <c r="L348" s="5"/>
    </row>
    <row r="349" spans="1:12" ht="15.75" x14ac:dyDescent="0.25">
      <c r="A349" s="34" t="s">
        <v>394</v>
      </c>
      <c r="B349" s="47"/>
      <c r="C349" s="36">
        <v>250</v>
      </c>
      <c r="D349" s="39">
        <v>0</v>
      </c>
      <c r="E349" s="36">
        <v>0</v>
      </c>
      <c r="F349" s="36">
        <v>0</v>
      </c>
      <c r="G349" s="36">
        <v>250</v>
      </c>
      <c r="H349" s="16" t="s">
        <v>435</v>
      </c>
      <c r="I349" s="39" t="s">
        <v>435</v>
      </c>
      <c r="J349" s="39" t="s">
        <v>435</v>
      </c>
      <c r="K349" s="99"/>
      <c r="L349" s="5"/>
    </row>
    <row r="350" spans="1:12" ht="15.75" x14ac:dyDescent="0.25">
      <c r="A350" s="73" t="s">
        <v>248</v>
      </c>
      <c r="B350" s="47"/>
      <c r="C350" s="36">
        <v>100</v>
      </c>
      <c r="D350" s="39">
        <v>0</v>
      </c>
      <c r="E350" s="36">
        <v>50</v>
      </c>
      <c r="F350" s="36">
        <v>50</v>
      </c>
      <c r="G350" s="36">
        <v>0</v>
      </c>
      <c r="H350" s="16" t="s">
        <v>435</v>
      </c>
      <c r="I350" s="39" t="s">
        <v>435</v>
      </c>
      <c r="J350" s="39" t="s">
        <v>435</v>
      </c>
      <c r="K350" s="99"/>
      <c r="L350" s="5"/>
    </row>
    <row r="351" spans="1:12" ht="15.75" x14ac:dyDescent="0.25">
      <c r="A351" s="76" t="s">
        <v>249</v>
      </c>
      <c r="B351" s="47"/>
      <c r="C351" s="36">
        <v>100</v>
      </c>
      <c r="D351" s="39">
        <v>0</v>
      </c>
      <c r="E351" s="36">
        <v>50</v>
      </c>
      <c r="F351" s="36">
        <v>50</v>
      </c>
      <c r="G351" s="36">
        <v>0</v>
      </c>
      <c r="H351" s="16" t="s">
        <v>435</v>
      </c>
      <c r="I351" s="39" t="s">
        <v>435</v>
      </c>
      <c r="J351" s="39" t="s">
        <v>435</v>
      </c>
      <c r="K351" s="99"/>
      <c r="L351" s="5"/>
    </row>
    <row r="352" spans="1:12" ht="45" x14ac:dyDescent="0.25">
      <c r="A352" s="73" t="s">
        <v>252</v>
      </c>
      <c r="B352" s="74"/>
      <c r="C352" s="36">
        <v>291</v>
      </c>
      <c r="D352" s="39">
        <v>291</v>
      </c>
      <c r="E352" s="36">
        <v>0</v>
      </c>
      <c r="F352" s="36">
        <v>0</v>
      </c>
      <c r="G352" s="36">
        <v>0</v>
      </c>
      <c r="H352" s="16" t="s">
        <v>435</v>
      </c>
      <c r="I352" s="39" t="s">
        <v>435</v>
      </c>
      <c r="J352" s="39" t="s">
        <v>435</v>
      </c>
      <c r="K352" s="99"/>
      <c r="L352" s="5"/>
    </row>
    <row r="353" spans="1:12" ht="30" x14ac:dyDescent="0.25">
      <c r="A353" s="73" t="s">
        <v>253</v>
      </c>
      <c r="B353" s="74"/>
      <c r="C353" s="36">
        <v>55</v>
      </c>
      <c r="D353" s="39">
        <v>55</v>
      </c>
      <c r="E353" s="36">
        <v>0</v>
      </c>
      <c r="F353" s="36">
        <v>0</v>
      </c>
      <c r="G353" s="36">
        <v>0</v>
      </c>
      <c r="H353" s="16" t="s">
        <v>435</v>
      </c>
      <c r="I353" s="39" t="s">
        <v>435</v>
      </c>
      <c r="J353" s="39" t="s">
        <v>435</v>
      </c>
      <c r="K353" s="99"/>
      <c r="L353" s="5"/>
    </row>
    <row r="354" spans="1:12" ht="45" x14ac:dyDescent="0.25">
      <c r="A354" s="76" t="s">
        <v>254</v>
      </c>
      <c r="B354" s="74"/>
      <c r="C354" s="110">
        <v>19</v>
      </c>
      <c r="D354" s="39">
        <v>19</v>
      </c>
      <c r="E354" s="36">
        <v>0</v>
      </c>
      <c r="F354" s="36">
        <v>0</v>
      </c>
      <c r="G354" s="36">
        <v>0</v>
      </c>
      <c r="H354" s="16" t="s">
        <v>435</v>
      </c>
      <c r="I354" s="39" t="s">
        <v>435</v>
      </c>
      <c r="J354" s="39" t="s">
        <v>435</v>
      </c>
      <c r="K354" s="99"/>
      <c r="L354" s="5"/>
    </row>
    <row r="355" spans="1:12" ht="15.75" x14ac:dyDescent="0.25">
      <c r="A355" s="107" t="s">
        <v>422</v>
      </c>
      <c r="B355" s="109"/>
      <c r="C355" s="111">
        <v>109</v>
      </c>
      <c r="D355" s="25">
        <v>0</v>
      </c>
      <c r="E355" s="111">
        <v>0</v>
      </c>
      <c r="F355" s="36">
        <v>0</v>
      </c>
      <c r="G355" s="111">
        <v>109</v>
      </c>
      <c r="H355" s="16" t="s">
        <v>435</v>
      </c>
      <c r="I355" s="39" t="s">
        <v>435</v>
      </c>
      <c r="J355" s="39" t="s">
        <v>435</v>
      </c>
      <c r="K355" s="99"/>
      <c r="L355" s="5"/>
    </row>
    <row r="356" spans="1:12" ht="15.75" x14ac:dyDescent="0.25">
      <c r="A356" s="107" t="s">
        <v>423</v>
      </c>
      <c r="B356" s="109"/>
      <c r="C356" s="111">
        <v>90</v>
      </c>
      <c r="D356" s="25">
        <v>0</v>
      </c>
      <c r="E356" s="111">
        <v>0</v>
      </c>
      <c r="F356" s="36">
        <v>0</v>
      </c>
      <c r="G356" s="111">
        <v>90</v>
      </c>
      <c r="H356" s="16" t="s">
        <v>435</v>
      </c>
      <c r="I356" s="39" t="s">
        <v>435</v>
      </c>
      <c r="J356" s="39" t="s">
        <v>435</v>
      </c>
      <c r="K356" s="99"/>
      <c r="L356" s="5"/>
    </row>
    <row r="357" spans="1:12" ht="15.75" x14ac:dyDescent="0.25">
      <c r="A357" s="107" t="s">
        <v>424</v>
      </c>
      <c r="B357" s="109"/>
      <c r="C357" s="111">
        <v>120</v>
      </c>
      <c r="D357" s="25">
        <v>0</v>
      </c>
      <c r="E357" s="111">
        <v>0</v>
      </c>
      <c r="F357" s="36">
        <v>0</v>
      </c>
      <c r="G357" s="111">
        <v>120</v>
      </c>
      <c r="H357" s="16" t="s">
        <v>435</v>
      </c>
      <c r="I357" s="39" t="s">
        <v>435</v>
      </c>
      <c r="J357" s="39" t="s">
        <v>435</v>
      </c>
      <c r="K357" s="99"/>
      <c r="L357" s="5"/>
    </row>
    <row r="358" spans="1:12" ht="15.75" x14ac:dyDescent="0.25">
      <c r="A358" s="107" t="s">
        <v>425</v>
      </c>
      <c r="B358" s="109"/>
      <c r="C358" s="111">
        <v>80</v>
      </c>
      <c r="D358" s="25">
        <v>0</v>
      </c>
      <c r="E358" s="111">
        <v>0</v>
      </c>
      <c r="F358" s="36">
        <v>0</v>
      </c>
      <c r="G358" s="36">
        <v>80</v>
      </c>
      <c r="H358" s="16" t="s">
        <v>435</v>
      </c>
      <c r="I358" s="39" t="s">
        <v>435</v>
      </c>
      <c r="J358" s="39" t="s">
        <v>435</v>
      </c>
      <c r="K358" s="99"/>
      <c r="L358" s="5"/>
    </row>
    <row r="359" spans="1:12" ht="15.75" x14ac:dyDescent="0.25">
      <c r="A359" s="107" t="s">
        <v>426</v>
      </c>
      <c r="B359" s="109"/>
      <c r="C359" s="111">
        <v>90</v>
      </c>
      <c r="D359" s="25">
        <v>0</v>
      </c>
      <c r="E359" s="111">
        <v>0</v>
      </c>
      <c r="F359" s="36">
        <v>0</v>
      </c>
      <c r="G359" s="36">
        <v>90</v>
      </c>
      <c r="H359" s="16" t="s">
        <v>435</v>
      </c>
      <c r="I359" s="39" t="s">
        <v>435</v>
      </c>
      <c r="J359" s="39" t="s">
        <v>435</v>
      </c>
      <c r="K359" s="99"/>
      <c r="L359" s="5"/>
    </row>
    <row r="360" spans="1:12" ht="25.5" x14ac:dyDescent="0.25">
      <c r="A360" s="108" t="s">
        <v>427</v>
      </c>
      <c r="B360" s="109"/>
      <c r="C360" s="111">
        <v>33</v>
      </c>
      <c r="D360" s="25">
        <v>0</v>
      </c>
      <c r="E360" s="111">
        <v>33</v>
      </c>
      <c r="F360" s="36">
        <v>0</v>
      </c>
      <c r="G360" s="36">
        <v>0</v>
      </c>
      <c r="H360" s="16" t="s">
        <v>435</v>
      </c>
      <c r="I360" s="39" t="s">
        <v>435</v>
      </c>
      <c r="J360" s="39" t="s">
        <v>435</v>
      </c>
      <c r="K360" s="99"/>
      <c r="L360" s="5"/>
    </row>
    <row r="361" spans="1:12" ht="15.75" x14ac:dyDescent="0.25">
      <c r="A361" s="108" t="s">
        <v>428</v>
      </c>
      <c r="B361" s="109"/>
      <c r="C361" s="111">
        <v>70</v>
      </c>
      <c r="D361" s="25">
        <v>0</v>
      </c>
      <c r="E361" s="111">
        <v>0</v>
      </c>
      <c r="F361" s="36">
        <v>0</v>
      </c>
      <c r="G361" s="36">
        <v>70</v>
      </c>
      <c r="H361" s="16" t="s">
        <v>435</v>
      </c>
      <c r="I361" s="39" t="s">
        <v>435</v>
      </c>
      <c r="J361" s="39" t="s">
        <v>435</v>
      </c>
      <c r="K361" s="99"/>
      <c r="L361" s="5"/>
    </row>
    <row r="362" spans="1:12" ht="15.75" x14ac:dyDescent="0.25">
      <c r="A362" s="108" t="s">
        <v>429</v>
      </c>
      <c r="B362" s="109"/>
      <c r="C362" s="111">
        <v>105</v>
      </c>
      <c r="D362" s="25">
        <v>0</v>
      </c>
      <c r="E362" s="36">
        <v>0</v>
      </c>
      <c r="F362" s="111">
        <v>0</v>
      </c>
      <c r="G362" s="111">
        <v>105</v>
      </c>
      <c r="H362" s="16" t="s">
        <v>435</v>
      </c>
      <c r="I362" s="39" t="s">
        <v>435</v>
      </c>
      <c r="J362" s="39" t="s">
        <v>435</v>
      </c>
      <c r="K362" s="99"/>
      <c r="L362" s="5"/>
    </row>
    <row r="363" spans="1:12" ht="15.75" x14ac:dyDescent="0.25">
      <c r="A363" s="108" t="s">
        <v>430</v>
      </c>
      <c r="B363" s="109"/>
      <c r="C363" s="111">
        <v>32</v>
      </c>
      <c r="D363" s="25">
        <v>0</v>
      </c>
      <c r="E363" s="36">
        <v>0</v>
      </c>
      <c r="F363" s="111">
        <v>0</v>
      </c>
      <c r="G363" s="111">
        <v>32</v>
      </c>
      <c r="H363" s="16" t="s">
        <v>435</v>
      </c>
      <c r="I363" s="39" t="s">
        <v>435</v>
      </c>
      <c r="J363" s="39" t="s">
        <v>435</v>
      </c>
      <c r="K363" s="99"/>
      <c r="L363" s="5"/>
    </row>
    <row r="364" spans="1:12" ht="15.75" x14ac:dyDescent="0.25">
      <c r="A364" s="108" t="s">
        <v>431</v>
      </c>
      <c r="B364" s="109"/>
      <c r="C364" s="111">
        <v>137</v>
      </c>
      <c r="D364" s="25">
        <v>0</v>
      </c>
      <c r="E364" s="36">
        <v>0</v>
      </c>
      <c r="F364" s="111">
        <v>0</v>
      </c>
      <c r="G364" s="111">
        <v>137</v>
      </c>
      <c r="H364" s="16" t="s">
        <v>435</v>
      </c>
      <c r="I364" s="39" t="s">
        <v>435</v>
      </c>
      <c r="J364" s="39" t="s">
        <v>435</v>
      </c>
      <c r="K364" s="99"/>
      <c r="L364" s="5"/>
    </row>
    <row r="365" spans="1:12" ht="15.75" x14ac:dyDescent="0.25">
      <c r="A365" s="108" t="s">
        <v>432</v>
      </c>
      <c r="B365" s="109"/>
      <c r="C365" s="111">
        <v>125</v>
      </c>
      <c r="D365" s="25">
        <v>0</v>
      </c>
      <c r="E365" s="36">
        <v>0</v>
      </c>
      <c r="F365" s="111">
        <v>0</v>
      </c>
      <c r="G365" s="111">
        <v>125</v>
      </c>
      <c r="H365" s="16" t="s">
        <v>435</v>
      </c>
      <c r="I365" s="39" t="s">
        <v>435</v>
      </c>
      <c r="J365" s="39" t="s">
        <v>435</v>
      </c>
      <c r="K365" s="99"/>
      <c r="L365" s="5"/>
    </row>
    <row r="366" spans="1:12" ht="15.75" x14ac:dyDescent="0.25">
      <c r="A366" s="108" t="s">
        <v>433</v>
      </c>
      <c r="B366" s="109"/>
      <c r="C366" s="111">
        <v>230</v>
      </c>
      <c r="D366" s="25">
        <v>0</v>
      </c>
      <c r="E366" s="36">
        <v>0</v>
      </c>
      <c r="F366" s="111">
        <v>0</v>
      </c>
      <c r="G366" s="111">
        <v>230</v>
      </c>
      <c r="H366" s="16" t="s">
        <v>435</v>
      </c>
      <c r="I366" s="39" t="s">
        <v>435</v>
      </c>
      <c r="J366" s="39" t="s">
        <v>435</v>
      </c>
      <c r="K366" s="99"/>
      <c r="L366" s="5"/>
    </row>
    <row r="367" spans="1:12" ht="15.75" x14ac:dyDescent="0.25">
      <c r="A367" s="10" t="s">
        <v>455</v>
      </c>
      <c r="B367" s="109"/>
      <c r="C367" s="116">
        <v>130</v>
      </c>
      <c r="D367" s="39">
        <v>0</v>
      </c>
      <c r="E367" s="36">
        <v>0</v>
      </c>
      <c r="F367" s="116">
        <v>0</v>
      </c>
      <c r="G367" s="36">
        <v>130</v>
      </c>
      <c r="H367" s="16" t="s">
        <v>435</v>
      </c>
      <c r="I367" s="39" t="s">
        <v>435</v>
      </c>
      <c r="J367" s="39" t="s">
        <v>435</v>
      </c>
      <c r="K367" s="99"/>
      <c r="L367" s="5"/>
    </row>
    <row r="368" spans="1:12" ht="30" x14ac:dyDescent="0.25">
      <c r="A368" s="11" t="s">
        <v>459</v>
      </c>
      <c r="B368" s="109"/>
      <c r="C368" s="116">
        <v>98</v>
      </c>
      <c r="D368" s="39">
        <v>0</v>
      </c>
      <c r="E368" s="39">
        <v>0</v>
      </c>
      <c r="F368" s="111">
        <v>98</v>
      </c>
      <c r="G368" s="39">
        <v>0</v>
      </c>
      <c r="H368" s="16" t="s">
        <v>435</v>
      </c>
      <c r="I368" s="39" t="s">
        <v>435</v>
      </c>
      <c r="J368" s="39" t="s">
        <v>435</v>
      </c>
      <c r="K368" s="99"/>
      <c r="L368" s="5"/>
    </row>
    <row r="369" spans="1:12" ht="15.75" x14ac:dyDescent="0.25">
      <c r="A369" s="10" t="s">
        <v>460</v>
      </c>
      <c r="B369" s="109"/>
      <c r="C369" s="116">
        <v>166</v>
      </c>
      <c r="D369" s="39">
        <v>0</v>
      </c>
      <c r="E369" s="36">
        <v>0</v>
      </c>
      <c r="F369" s="116">
        <v>166</v>
      </c>
      <c r="G369" s="36">
        <v>0</v>
      </c>
      <c r="H369" s="16" t="s">
        <v>435</v>
      </c>
      <c r="I369" s="39" t="s">
        <v>435</v>
      </c>
      <c r="J369" s="39" t="s">
        <v>435</v>
      </c>
      <c r="K369" s="99"/>
      <c r="L369" s="5"/>
    </row>
    <row r="370" spans="1:12" ht="15.75" x14ac:dyDescent="0.25">
      <c r="A370" s="10" t="s">
        <v>461</v>
      </c>
      <c r="B370" s="109"/>
      <c r="C370" s="116">
        <v>428</v>
      </c>
      <c r="D370" s="39">
        <v>0</v>
      </c>
      <c r="E370" s="36">
        <v>0</v>
      </c>
      <c r="F370" s="116">
        <v>428</v>
      </c>
      <c r="G370" s="36">
        <v>0</v>
      </c>
      <c r="H370" s="16" t="s">
        <v>435</v>
      </c>
      <c r="I370" s="39" t="s">
        <v>435</v>
      </c>
      <c r="J370" s="39" t="s">
        <v>435</v>
      </c>
      <c r="K370" s="99"/>
      <c r="L370" s="5"/>
    </row>
    <row r="371" spans="1:12" ht="15.75" x14ac:dyDescent="0.25">
      <c r="A371" s="10" t="s">
        <v>480</v>
      </c>
      <c r="B371" s="109"/>
      <c r="C371" s="116">
        <v>20</v>
      </c>
      <c r="D371" s="39">
        <v>0</v>
      </c>
      <c r="E371" s="36">
        <v>0</v>
      </c>
      <c r="F371" s="116">
        <v>20</v>
      </c>
      <c r="G371" s="36">
        <v>0</v>
      </c>
      <c r="H371" s="16" t="s">
        <v>435</v>
      </c>
      <c r="I371" s="39" t="s">
        <v>435</v>
      </c>
      <c r="J371" s="39" t="s">
        <v>435</v>
      </c>
      <c r="K371" s="99"/>
      <c r="L371" s="5"/>
    </row>
    <row r="372" spans="1:12" ht="15.75" x14ac:dyDescent="0.25">
      <c r="A372" s="10" t="s">
        <v>489</v>
      </c>
      <c r="B372" s="109"/>
      <c r="C372" s="116">
        <v>40</v>
      </c>
      <c r="D372" s="39">
        <v>0</v>
      </c>
      <c r="E372" s="36">
        <v>0</v>
      </c>
      <c r="F372" s="116">
        <v>40</v>
      </c>
      <c r="G372" s="36">
        <v>0</v>
      </c>
      <c r="H372" s="16" t="s">
        <v>435</v>
      </c>
      <c r="I372" s="39" t="s">
        <v>435</v>
      </c>
      <c r="J372" s="39" t="s">
        <v>435</v>
      </c>
      <c r="K372" s="99"/>
      <c r="L372" s="5"/>
    </row>
    <row r="373" spans="1:12" ht="15.75" x14ac:dyDescent="0.25">
      <c r="A373" s="10" t="s">
        <v>490</v>
      </c>
      <c r="B373" s="47"/>
      <c r="C373" s="67">
        <v>50</v>
      </c>
      <c r="D373" s="39">
        <v>0</v>
      </c>
      <c r="E373" s="36">
        <v>0</v>
      </c>
      <c r="F373" s="36">
        <v>0</v>
      </c>
      <c r="G373" s="36">
        <v>50</v>
      </c>
      <c r="H373" s="16" t="s">
        <v>435</v>
      </c>
      <c r="I373" s="39" t="s">
        <v>435</v>
      </c>
      <c r="J373" s="39" t="s">
        <v>435</v>
      </c>
      <c r="K373" s="99"/>
      <c r="L373" s="5"/>
    </row>
    <row r="374" spans="1:12" ht="15.75" x14ac:dyDescent="0.25">
      <c r="A374" s="10" t="s">
        <v>491</v>
      </c>
      <c r="B374" s="47"/>
      <c r="C374" s="67">
        <v>50</v>
      </c>
      <c r="D374" s="36">
        <v>0</v>
      </c>
      <c r="E374" s="36">
        <v>0</v>
      </c>
      <c r="F374" s="36">
        <v>50</v>
      </c>
      <c r="G374" s="36">
        <v>0</v>
      </c>
      <c r="H374" s="16" t="s">
        <v>435</v>
      </c>
      <c r="I374" s="39" t="s">
        <v>435</v>
      </c>
      <c r="J374" s="39" t="s">
        <v>435</v>
      </c>
      <c r="K374" s="99"/>
      <c r="L374" s="5"/>
    </row>
    <row r="375" spans="1:12" ht="15.75" x14ac:dyDescent="0.25">
      <c r="A375" s="10" t="s">
        <v>498</v>
      </c>
      <c r="B375" s="47"/>
      <c r="C375" s="67">
        <v>10</v>
      </c>
      <c r="D375" s="36">
        <v>0</v>
      </c>
      <c r="E375" s="36">
        <v>10</v>
      </c>
      <c r="F375" s="36">
        <v>0</v>
      </c>
      <c r="G375" s="36">
        <v>0</v>
      </c>
      <c r="H375" s="16" t="s">
        <v>435</v>
      </c>
      <c r="I375" s="39" t="s">
        <v>435</v>
      </c>
      <c r="J375" s="39" t="s">
        <v>435</v>
      </c>
      <c r="K375" s="99"/>
      <c r="L375" s="5"/>
    </row>
    <row r="376" spans="1:12" ht="15.75" x14ac:dyDescent="0.25">
      <c r="A376" s="45" t="s">
        <v>16</v>
      </c>
      <c r="B376" s="47" t="s">
        <v>99</v>
      </c>
      <c r="C376" s="66">
        <f>+C377</f>
        <v>411</v>
      </c>
      <c r="D376" s="66">
        <f t="shared" ref="D376:G376" si="108">+D377</f>
        <v>53</v>
      </c>
      <c r="E376" s="66">
        <f t="shared" si="108"/>
        <v>48</v>
      </c>
      <c r="F376" s="66">
        <f t="shared" si="108"/>
        <v>310</v>
      </c>
      <c r="G376" s="66">
        <f t="shared" si="108"/>
        <v>0</v>
      </c>
      <c r="H376" s="16" t="s">
        <v>435</v>
      </c>
      <c r="I376" s="39" t="s">
        <v>435</v>
      </c>
      <c r="J376" s="39" t="s">
        <v>435</v>
      </c>
      <c r="K376" s="99"/>
      <c r="L376" s="5"/>
    </row>
    <row r="377" spans="1:12" ht="15.75" x14ac:dyDescent="0.25">
      <c r="A377" s="45" t="s">
        <v>39</v>
      </c>
      <c r="B377" s="47"/>
      <c r="C377" s="66">
        <f>+C378+C379+C380+C381</f>
        <v>411</v>
      </c>
      <c r="D377" s="66">
        <f t="shared" ref="D377:G377" si="109">+D378+D379+D380+D381</f>
        <v>53</v>
      </c>
      <c r="E377" s="66">
        <f t="shared" si="109"/>
        <v>48</v>
      </c>
      <c r="F377" s="66">
        <f t="shared" si="109"/>
        <v>310</v>
      </c>
      <c r="G377" s="66">
        <f t="shared" si="109"/>
        <v>0</v>
      </c>
      <c r="H377" s="16" t="s">
        <v>435</v>
      </c>
      <c r="I377" s="39" t="s">
        <v>435</v>
      </c>
      <c r="J377" s="39" t="s">
        <v>435</v>
      </c>
      <c r="K377" s="99"/>
      <c r="L377" s="5"/>
    </row>
    <row r="378" spans="1:12" ht="15.75" x14ac:dyDescent="0.25">
      <c r="A378" s="10" t="s">
        <v>193</v>
      </c>
      <c r="B378" s="47"/>
      <c r="C378" s="67">
        <v>111</v>
      </c>
      <c r="D378" s="39">
        <v>53</v>
      </c>
      <c r="E378" s="36">
        <v>48</v>
      </c>
      <c r="F378" s="36">
        <v>10</v>
      </c>
      <c r="G378" s="36">
        <v>0</v>
      </c>
      <c r="H378" s="16" t="s">
        <v>435</v>
      </c>
      <c r="I378" s="39" t="s">
        <v>435</v>
      </c>
      <c r="J378" s="39" t="s">
        <v>435</v>
      </c>
      <c r="K378" s="99"/>
      <c r="L378" s="5"/>
    </row>
    <row r="379" spans="1:12" ht="15.75" x14ac:dyDescent="0.25">
      <c r="A379" s="10" t="s">
        <v>462</v>
      </c>
      <c r="B379" s="47"/>
      <c r="C379" s="67">
        <v>157</v>
      </c>
      <c r="D379" s="36">
        <v>0</v>
      </c>
      <c r="E379" s="36">
        <v>0</v>
      </c>
      <c r="F379" s="67">
        <v>157</v>
      </c>
      <c r="G379" s="36">
        <v>0</v>
      </c>
      <c r="H379" s="16" t="s">
        <v>435</v>
      </c>
      <c r="I379" s="39" t="s">
        <v>435</v>
      </c>
      <c r="J379" s="39" t="s">
        <v>435</v>
      </c>
      <c r="K379" s="99"/>
      <c r="L379" s="5"/>
    </row>
    <row r="380" spans="1:12" ht="15.75" x14ac:dyDescent="0.25">
      <c r="A380" s="10" t="s">
        <v>463</v>
      </c>
      <c r="B380" s="47"/>
      <c r="C380" s="67">
        <v>113</v>
      </c>
      <c r="D380" s="36">
        <v>0</v>
      </c>
      <c r="E380" s="36">
        <v>0</v>
      </c>
      <c r="F380" s="67">
        <v>113</v>
      </c>
      <c r="G380" s="36">
        <v>0</v>
      </c>
      <c r="H380" s="16" t="s">
        <v>435</v>
      </c>
      <c r="I380" s="39" t="s">
        <v>435</v>
      </c>
      <c r="J380" s="39" t="s">
        <v>435</v>
      </c>
      <c r="K380" s="99"/>
      <c r="L380" s="5"/>
    </row>
    <row r="381" spans="1:12" ht="15.75" x14ac:dyDescent="0.25">
      <c r="A381" s="10" t="s">
        <v>464</v>
      </c>
      <c r="B381" s="47"/>
      <c r="C381" s="67">
        <v>30</v>
      </c>
      <c r="D381" s="36">
        <v>0</v>
      </c>
      <c r="E381" s="36">
        <v>0</v>
      </c>
      <c r="F381" s="67">
        <v>30</v>
      </c>
      <c r="G381" s="36">
        <v>0</v>
      </c>
      <c r="H381" s="16" t="s">
        <v>435</v>
      </c>
      <c r="I381" s="39" t="s">
        <v>435</v>
      </c>
      <c r="J381" s="39" t="s">
        <v>435</v>
      </c>
      <c r="K381" s="99"/>
      <c r="L381" s="5"/>
    </row>
    <row r="382" spans="1:12" ht="15.75" x14ac:dyDescent="0.25">
      <c r="A382" s="45" t="s">
        <v>144</v>
      </c>
      <c r="B382" s="47" t="s">
        <v>100</v>
      </c>
      <c r="C382" s="66">
        <f>+C383+C394</f>
        <v>4798</v>
      </c>
      <c r="D382" s="66">
        <f>+D383+D394</f>
        <v>2220</v>
      </c>
      <c r="E382" s="66">
        <f>+E383+E394</f>
        <v>2192</v>
      </c>
      <c r="F382" s="66">
        <f>+F383+F394</f>
        <v>206</v>
      </c>
      <c r="G382" s="66">
        <f>+G383+G394</f>
        <v>180</v>
      </c>
      <c r="H382" s="16" t="s">
        <v>435</v>
      </c>
      <c r="I382" s="39" t="s">
        <v>435</v>
      </c>
      <c r="J382" s="39" t="s">
        <v>435</v>
      </c>
      <c r="K382" s="99"/>
      <c r="L382" s="5"/>
    </row>
    <row r="383" spans="1:12" ht="15.75" x14ac:dyDescent="0.25">
      <c r="A383" s="45" t="s">
        <v>39</v>
      </c>
      <c r="B383" s="47"/>
      <c r="C383" s="66">
        <f>+C384+C385+C387+C388+C389+C390+C391+C392+C393+C386</f>
        <v>4768</v>
      </c>
      <c r="D383" s="66">
        <f t="shared" ref="D383:G383" si="110">+D384+D385+D387+D388+D389+D390+D391+D392+D393+D386</f>
        <v>2190</v>
      </c>
      <c r="E383" s="66">
        <f t="shared" si="110"/>
        <v>2192</v>
      </c>
      <c r="F383" s="66">
        <f t="shared" si="110"/>
        <v>206</v>
      </c>
      <c r="G383" s="66">
        <f t="shared" si="110"/>
        <v>180</v>
      </c>
      <c r="H383" s="16" t="s">
        <v>435</v>
      </c>
      <c r="I383" s="39" t="s">
        <v>435</v>
      </c>
      <c r="J383" s="39" t="s">
        <v>435</v>
      </c>
      <c r="K383" s="99"/>
      <c r="L383" s="5"/>
    </row>
    <row r="384" spans="1:12" ht="15.75" x14ac:dyDescent="0.25">
      <c r="A384" s="9" t="s">
        <v>181</v>
      </c>
      <c r="B384" s="79"/>
      <c r="C384" s="78">
        <v>60</v>
      </c>
      <c r="D384" s="39">
        <v>28</v>
      </c>
      <c r="E384" s="36">
        <v>20</v>
      </c>
      <c r="F384" s="36">
        <v>12</v>
      </c>
      <c r="G384" s="36">
        <v>0</v>
      </c>
      <c r="H384" s="16" t="s">
        <v>435</v>
      </c>
      <c r="I384" s="39" t="s">
        <v>435</v>
      </c>
      <c r="J384" s="39" t="s">
        <v>435</v>
      </c>
      <c r="K384" s="99"/>
      <c r="L384" s="5"/>
    </row>
    <row r="385" spans="1:12" ht="15.75" x14ac:dyDescent="0.25">
      <c r="A385" s="80" t="s">
        <v>195</v>
      </c>
      <c r="B385" s="81"/>
      <c r="C385" s="78">
        <v>3600</v>
      </c>
      <c r="D385" s="39">
        <v>1800</v>
      </c>
      <c r="E385" s="36">
        <v>1800</v>
      </c>
      <c r="F385" s="36">
        <v>0</v>
      </c>
      <c r="G385" s="36">
        <v>0</v>
      </c>
      <c r="H385" s="16" t="s">
        <v>435</v>
      </c>
      <c r="I385" s="39" t="s">
        <v>435</v>
      </c>
      <c r="J385" s="39" t="s">
        <v>435</v>
      </c>
      <c r="K385" s="99"/>
      <c r="L385" s="5"/>
    </row>
    <row r="386" spans="1:12" ht="30" x14ac:dyDescent="0.25">
      <c r="A386" s="82" t="s">
        <v>494</v>
      </c>
      <c r="B386" s="81"/>
      <c r="C386" s="78">
        <v>18</v>
      </c>
      <c r="D386" s="39">
        <v>0</v>
      </c>
      <c r="E386" s="36">
        <v>0</v>
      </c>
      <c r="F386" s="36">
        <v>18</v>
      </c>
      <c r="G386" s="36">
        <v>0</v>
      </c>
      <c r="H386" s="16" t="s">
        <v>435</v>
      </c>
      <c r="I386" s="39" t="s">
        <v>435</v>
      </c>
      <c r="J386" s="39" t="s">
        <v>435</v>
      </c>
      <c r="K386" s="99"/>
      <c r="L386" s="5"/>
    </row>
    <row r="387" spans="1:12" ht="15.75" x14ac:dyDescent="0.25">
      <c r="A387" s="82" t="s">
        <v>354</v>
      </c>
      <c r="B387" s="81"/>
      <c r="C387" s="78">
        <v>100</v>
      </c>
      <c r="D387" s="39">
        <v>100</v>
      </c>
      <c r="E387" s="36">
        <v>0</v>
      </c>
      <c r="F387" s="36">
        <v>0</v>
      </c>
      <c r="G387" s="36">
        <v>0</v>
      </c>
      <c r="H387" s="16" t="s">
        <v>435</v>
      </c>
      <c r="I387" s="39" t="s">
        <v>435</v>
      </c>
      <c r="J387" s="39" t="s">
        <v>435</v>
      </c>
      <c r="K387" s="99"/>
      <c r="L387" s="5"/>
    </row>
    <row r="388" spans="1:12" ht="15.75" x14ac:dyDescent="0.25">
      <c r="A388" s="80" t="s">
        <v>261</v>
      </c>
      <c r="B388" s="81"/>
      <c r="C388" s="78">
        <v>720</v>
      </c>
      <c r="D388" s="39">
        <v>200</v>
      </c>
      <c r="E388" s="36">
        <v>180</v>
      </c>
      <c r="F388" s="36">
        <v>160</v>
      </c>
      <c r="G388" s="36">
        <v>180</v>
      </c>
      <c r="H388" s="16" t="s">
        <v>435</v>
      </c>
      <c r="I388" s="39" t="s">
        <v>435</v>
      </c>
      <c r="J388" s="39" t="s">
        <v>435</v>
      </c>
      <c r="K388" s="99"/>
      <c r="L388" s="5"/>
    </row>
    <row r="389" spans="1:12" ht="15.75" x14ac:dyDescent="0.25">
      <c r="A389" s="80" t="s">
        <v>196</v>
      </c>
      <c r="B389" s="81"/>
      <c r="C389" s="78">
        <v>60</v>
      </c>
      <c r="D389" s="39">
        <v>22</v>
      </c>
      <c r="E389" s="36">
        <v>22</v>
      </c>
      <c r="F389" s="36">
        <v>16</v>
      </c>
      <c r="G389" s="36">
        <v>0</v>
      </c>
      <c r="H389" s="16" t="s">
        <v>435</v>
      </c>
      <c r="I389" s="39" t="s">
        <v>435</v>
      </c>
      <c r="J389" s="39" t="s">
        <v>435</v>
      </c>
      <c r="K389" s="99"/>
      <c r="L389" s="5"/>
    </row>
    <row r="390" spans="1:12" ht="30" x14ac:dyDescent="0.25">
      <c r="A390" s="12" t="s">
        <v>419</v>
      </c>
      <c r="B390" s="81"/>
      <c r="C390" s="78">
        <v>40</v>
      </c>
      <c r="D390" s="39">
        <v>40</v>
      </c>
      <c r="E390" s="39">
        <v>0</v>
      </c>
      <c r="F390" s="39">
        <v>0</v>
      </c>
      <c r="G390" s="36">
        <v>0</v>
      </c>
      <c r="H390" s="16" t="s">
        <v>435</v>
      </c>
      <c r="I390" s="39" t="s">
        <v>435</v>
      </c>
      <c r="J390" s="39" t="s">
        <v>435</v>
      </c>
      <c r="K390" s="99"/>
      <c r="L390" s="5"/>
    </row>
    <row r="391" spans="1:12" ht="60" x14ac:dyDescent="0.25">
      <c r="A391" s="11" t="s">
        <v>479</v>
      </c>
      <c r="B391" s="81"/>
      <c r="C391" s="78">
        <v>90</v>
      </c>
      <c r="D391" s="39">
        <v>0</v>
      </c>
      <c r="E391" s="39">
        <v>90</v>
      </c>
      <c r="F391" s="39">
        <v>0</v>
      </c>
      <c r="G391" s="36">
        <v>0</v>
      </c>
      <c r="H391" s="16" t="s">
        <v>435</v>
      </c>
      <c r="I391" s="39" t="s">
        <v>435</v>
      </c>
      <c r="J391" s="39" t="s">
        <v>435</v>
      </c>
      <c r="K391" s="99"/>
      <c r="L391" s="5"/>
    </row>
    <row r="392" spans="1:12" ht="15.75" x14ac:dyDescent="0.25">
      <c r="A392" s="10" t="s">
        <v>485</v>
      </c>
      <c r="B392" s="81"/>
      <c r="C392" s="78">
        <v>20</v>
      </c>
      <c r="D392" s="39">
        <v>0</v>
      </c>
      <c r="E392" s="39">
        <v>20</v>
      </c>
      <c r="F392" s="39"/>
      <c r="G392" s="36"/>
      <c r="H392" s="16"/>
      <c r="I392" s="39"/>
      <c r="J392" s="39"/>
      <c r="K392" s="99"/>
      <c r="L392" s="5"/>
    </row>
    <row r="393" spans="1:12" ht="15.75" x14ac:dyDescent="0.25">
      <c r="A393" s="10" t="s">
        <v>486</v>
      </c>
      <c r="B393" s="81"/>
      <c r="C393" s="78">
        <v>60</v>
      </c>
      <c r="D393" s="39">
        <v>0</v>
      </c>
      <c r="E393" s="39">
        <v>60</v>
      </c>
      <c r="F393" s="39"/>
      <c r="G393" s="36"/>
      <c r="H393" s="16"/>
      <c r="I393" s="39"/>
      <c r="J393" s="39"/>
      <c r="K393" s="99"/>
      <c r="L393" s="5"/>
    </row>
    <row r="394" spans="1:12" ht="15.75" x14ac:dyDescent="0.25">
      <c r="A394" s="45" t="s">
        <v>38</v>
      </c>
      <c r="B394" s="81"/>
      <c r="C394" s="93">
        <f>C395</f>
        <v>30</v>
      </c>
      <c r="D394" s="93">
        <f t="shared" ref="D394:G394" si="111">D395</f>
        <v>30</v>
      </c>
      <c r="E394" s="93">
        <f t="shared" si="111"/>
        <v>0</v>
      </c>
      <c r="F394" s="93">
        <f t="shared" si="111"/>
        <v>0</v>
      </c>
      <c r="G394" s="93">
        <f t="shared" si="111"/>
        <v>0</v>
      </c>
      <c r="H394" s="16" t="s">
        <v>435</v>
      </c>
      <c r="I394" s="39" t="s">
        <v>435</v>
      </c>
      <c r="J394" s="39" t="s">
        <v>435</v>
      </c>
      <c r="K394" s="99"/>
      <c r="L394" s="5"/>
    </row>
    <row r="395" spans="1:12" ht="30" x14ac:dyDescent="0.25">
      <c r="A395" s="12" t="s">
        <v>439</v>
      </c>
      <c r="B395" s="81"/>
      <c r="C395" s="78">
        <v>30</v>
      </c>
      <c r="D395" s="39">
        <v>30</v>
      </c>
      <c r="E395" s="39">
        <v>0</v>
      </c>
      <c r="F395" s="39">
        <v>0</v>
      </c>
      <c r="G395" s="36">
        <v>0</v>
      </c>
      <c r="H395" s="16" t="s">
        <v>435</v>
      </c>
      <c r="I395" s="39" t="s">
        <v>435</v>
      </c>
      <c r="J395" s="39" t="s">
        <v>435</v>
      </c>
      <c r="K395" s="99"/>
      <c r="L395" s="5"/>
    </row>
    <row r="396" spans="1:12" ht="15.75" x14ac:dyDescent="0.25">
      <c r="A396" s="45" t="s">
        <v>414</v>
      </c>
      <c r="B396" s="47" t="s">
        <v>416</v>
      </c>
      <c r="C396" s="93">
        <f>C397</f>
        <v>50</v>
      </c>
      <c r="D396" s="93">
        <f t="shared" ref="D396:G396" si="112">D397</f>
        <v>0</v>
      </c>
      <c r="E396" s="93">
        <f t="shared" si="112"/>
        <v>50</v>
      </c>
      <c r="F396" s="93">
        <f t="shared" si="112"/>
        <v>0</v>
      </c>
      <c r="G396" s="93">
        <f t="shared" si="112"/>
        <v>0</v>
      </c>
      <c r="H396" s="16" t="s">
        <v>435</v>
      </c>
      <c r="I396" s="39" t="s">
        <v>435</v>
      </c>
      <c r="J396" s="39" t="s">
        <v>435</v>
      </c>
      <c r="K396" s="99"/>
      <c r="L396" s="5"/>
    </row>
    <row r="397" spans="1:12" ht="30" x14ac:dyDescent="0.25">
      <c r="A397" s="11" t="s">
        <v>392</v>
      </c>
      <c r="B397" s="81"/>
      <c r="C397" s="78">
        <v>50</v>
      </c>
      <c r="D397" s="39">
        <v>0</v>
      </c>
      <c r="E397" s="39">
        <v>50</v>
      </c>
      <c r="F397" s="39">
        <v>0</v>
      </c>
      <c r="G397" s="36">
        <v>0</v>
      </c>
      <c r="H397" s="16" t="s">
        <v>435</v>
      </c>
      <c r="I397" s="39" t="s">
        <v>435</v>
      </c>
      <c r="J397" s="39" t="s">
        <v>435</v>
      </c>
      <c r="K397" s="99"/>
      <c r="L397" s="5"/>
    </row>
    <row r="398" spans="1:12" ht="15.75" x14ac:dyDescent="0.25">
      <c r="A398" s="45" t="s">
        <v>38</v>
      </c>
      <c r="B398" s="47" t="s">
        <v>131</v>
      </c>
      <c r="C398" s="46">
        <f>+C399+C400</f>
        <v>80</v>
      </c>
      <c r="D398" s="46">
        <f t="shared" ref="D398:G398" si="113">+D399+D400</f>
        <v>0</v>
      </c>
      <c r="E398" s="46">
        <f t="shared" si="113"/>
        <v>80</v>
      </c>
      <c r="F398" s="46">
        <f t="shared" si="113"/>
        <v>0</v>
      </c>
      <c r="G398" s="46">
        <f t="shared" si="113"/>
        <v>0</v>
      </c>
      <c r="H398" s="16" t="s">
        <v>435</v>
      </c>
      <c r="I398" s="39" t="s">
        <v>435</v>
      </c>
      <c r="J398" s="39" t="s">
        <v>435</v>
      </c>
      <c r="K398" s="99"/>
      <c r="L398" s="5"/>
    </row>
    <row r="399" spans="1:12" ht="30" x14ac:dyDescent="0.25">
      <c r="A399" s="11" t="s">
        <v>392</v>
      </c>
      <c r="B399" s="37"/>
      <c r="C399" s="83">
        <v>30</v>
      </c>
      <c r="D399" s="83">
        <v>0</v>
      </c>
      <c r="E399" s="83">
        <v>30</v>
      </c>
      <c r="F399" s="46">
        <v>0</v>
      </c>
      <c r="G399" s="67">
        <v>0</v>
      </c>
      <c r="H399" s="16" t="s">
        <v>435</v>
      </c>
      <c r="I399" s="39" t="s">
        <v>435</v>
      </c>
      <c r="J399" s="39" t="s">
        <v>435</v>
      </c>
      <c r="K399" s="99"/>
      <c r="L399" s="5"/>
    </row>
    <row r="400" spans="1:12" ht="15.75" x14ac:dyDescent="0.25">
      <c r="A400" s="10" t="s">
        <v>341</v>
      </c>
      <c r="B400" s="47"/>
      <c r="C400" s="61">
        <v>50</v>
      </c>
      <c r="D400" s="61">
        <v>0</v>
      </c>
      <c r="E400" s="61">
        <v>50</v>
      </c>
      <c r="F400" s="61">
        <v>0</v>
      </c>
      <c r="G400" s="67">
        <v>0</v>
      </c>
      <c r="H400" s="16" t="s">
        <v>435</v>
      </c>
      <c r="I400" s="39" t="s">
        <v>435</v>
      </c>
      <c r="J400" s="39" t="s">
        <v>435</v>
      </c>
      <c r="K400" s="99"/>
      <c r="L400" s="5"/>
    </row>
    <row r="401" spans="1:13" ht="15.75" x14ac:dyDescent="0.25">
      <c r="A401" s="45" t="s">
        <v>161</v>
      </c>
      <c r="B401" s="47" t="s">
        <v>101</v>
      </c>
      <c r="C401" s="18">
        <f>+C402+C405</f>
        <v>1487</v>
      </c>
      <c r="D401" s="18">
        <f>+D402+D405</f>
        <v>0</v>
      </c>
      <c r="E401" s="18">
        <f>+E402+E405</f>
        <v>1251</v>
      </c>
      <c r="F401" s="18">
        <f>+F402+F405</f>
        <v>236</v>
      </c>
      <c r="G401" s="18">
        <f>+G402+G405</f>
        <v>0</v>
      </c>
      <c r="H401" s="16" t="s">
        <v>435</v>
      </c>
      <c r="I401" s="39" t="s">
        <v>435</v>
      </c>
      <c r="J401" s="39" t="s">
        <v>435</v>
      </c>
      <c r="K401" s="99"/>
      <c r="L401" s="5"/>
    </row>
    <row r="402" spans="1:13" ht="15.75" x14ac:dyDescent="0.25">
      <c r="A402" s="45" t="s">
        <v>48</v>
      </c>
      <c r="B402" s="47"/>
      <c r="C402" s="18">
        <f>C404+C403</f>
        <v>230</v>
      </c>
      <c r="D402" s="18">
        <f t="shared" ref="D402:G402" si="114">D404+D403</f>
        <v>0</v>
      </c>
      <c r="E402" s="18">
        <f t="shared" si="114"/>
        <v>130</v>
      </c>
      <c r="F402" s="18">
        <f t="shared" si="114"/>
        <v>100</v>
      </c>
      <c r="G402" s="18">
        <f t="shared" si="114"/>
        <v>0</v>
      </c>
      <c r="H402" s="16" t="s">
        <v>435</v>
      </c>
      <c r="I402" s="39" t="s">
        <v>435</v>
      </c>
      <c r="J402" s="39" t="s">
        <v>435</v>
      </c>
      <c r="K402" s="99"/>
      <c r="L402" s="5"/>
    </row>
    <row r="403" spans="1:13" ht="15.75" x14ac:dyDescent="0.25">
      <c r="A403" s="10" t="s">
        <v>458</v>
      </c>
      <c r="B403" s="47"/>
      <c r="C403" s="39">
        <v>30</v>
      </c>
      <c r="D403" s="39">
        <v>0</v>
      </c>
      <c r="E403" s="39">
        <v>30</v>
      </c>
      <c r="F403" s="39">
        <v>0</v>
      </c>
      <c r="G403" s="36">
        <v>0</v>
      </c>
      <c r="H403" s="16" t="s">
        <v>435</v>
      </c>
      <c r="I403" s="39" t="s">
        <v>435</v>
      </c>
      <c r="J403" s="39" t="s">
        <v>435</v>
      </c>
      <c r="K403" s="99"/>
      <c r="L403" s="5"/>
    </row>
    <row r="404" spans="1:13" ht="15.75" x14ac:dyDescent="0.25">
      <c r="A404" s="10" t="s">
        <v>132</v>
      </c>
      <c r="B404" s="65"/>
      <c r="C404" s="39">
        <v>200</v>
      </c>
      <c r="D404" s="39">
        <v>0</v>
      </c>
      <c r="E404" s="39">
        <v>100</v>
      </c>
      <c r="F404" s="39">
        <v>100</v>
      </c>
      <c r="G404" s="36">
        <v>0</v>
      </c>
      <c r="H404" s="16" t="s">
        <v>435</v>
      </c>
      <c r="I404" s="39" t="s">
        <v>435</v>
      </c>
      <c r="J404" s="39" t="s">
        <v>435</v>
      </c>
      <c r="K404" s="99"/>
      <c r="L404" s="5"/>
    </row>
    <row r="405" spans="1:13" ht="15.75" x14ac:dyDescent="0.25">
      <c r="A405" s="45" t="s">
        <v>12</v>
      </c>
      <c r="B405" s="65"/>
      <c r="C405" s="18">
        <f>+C406+C408+C407</f>
        <v>1257</v>
      </c>
      <c r="D405" s="18">
        <f t="shared" ref="D405:G405" si="115">+D406+D408+D407</f>
        <v>0</v>
      </c>
      <c r="E405" s="18">
        <f t="shared" si="115"/>
        <v>1121</v>
      </c>
      <c r="F405" s="18">
        <f t="shared" si="115"/>
        <v>136</v>
      </c>
      <c r="G405" s="18">
        <f t="shared" si="115"/>
        <v>0</v>
      </c>
      <c r="H405" s="16" t="s">
        <v>435</v>
      </c>
      <c r="I405" s="39" t="s">
        <v>435</v>
      </c>
      <c r="J405" s="39" t="s">
        <v>435</v>
      </c>
      <c r="K405" s="99"/>
      <c r="L405" s="5"/>
    </row>
    <row r="406" spans="1:13" ht="15.75" x14ac:dyDescent="0.25">
      <c r="A406" s="11" t="s">
        <v>443</v>
      </c>
      <c r="B406" s="65"/>
      <c r="C406" s="39">
        <v>1027</v>
      </c>
      <c r="D406" s="39">
        <v>0</v>
      </c>
      <c r="E406" s="39">
        <v>1027</v>
      </c>
      <c r="F406" s="39">
        <v>0</v>
      </c>
      <c r="G406" s="36">
        <v>0</v>
      </c>
      <c r="H406" s="16" t="s">
        <v>435</v>
      </c>
      <c r="I406" s="39" t="s">
        <v>435</v>
      </c>
      <c r="J406" s="39" t="s">
        <v>435</v>
      </c>
      <c r="K406" s="99"/>
      <c r="L406" s="5"/>
    </row>
    <row r="407" spans="1:13" ht="15.75" x14ac:dyDescent="0.25">
      <c r="A407" s="11" t="s">
        <v>457</v>
      </c>
      <c r="B407" s="65"/>
      <c r="C407" s="39">
        <v>136</v>
      </c>
      <c r="D407" s="39">
        <v>0</v>
      </c>
      <c r="E407" s="39">
        <v>0</v>
      </c>
      <c r="F407" s="39">
        <v>136</v>
      </c>
      <c r="G407" s="36">
        <v>0</v>
      </c>
      <c r="H407" s="16" t="s">
        <v>435</v>
      </c>
      <c r="I407" s="39" t="s">
        <v>435</v>
      </c>
      <c r="J407" s="39" t="s">
        <v>435</v>
      </c>
      <c r="K407" s="99"/>
      <c r="L407" s="5"/>
    </row>
    <row r="408" spans="1:13" ht="26.25" customHeight="1" x14ac:dyDescent="0.25">
      <c r="A408" s="11" t="s">
        <v>344</v>
      </c>
      <c r="B408" s="65"/>
      <c r="C408" s="39">
        <v>94</v>
      </c>
      <c r="D408" s="39">
        <v>0</v>
      </c>
      <c r="E408" s="39">
        <v>94</v>
      </c>
      <c r="F408" s="39">
        <v>0</v>
      </c>
      <c r="G408" s="36">
        <v>0</v>
      </c>
      <c r="H408" s="16" t="s">
        <v>435</v>
      </c>
      <c r="I408" s="39" t="s">
        <v>435</v>
      </c>
      <c r="J408" s="39" t="s">
        <v>435</v>
      </c>
      <c r="K408" s="99"/>
      <c r="L408" s="5"/>
    </row>
    <row r="409" spans="1:13" ht="28.5" x14ac:dyDescent="0.25">
      <c r="A409" s="71" t="s">
        <v>284</v>
      </c>
      <c r="B409" s="71" t="s">
        <v>283</v>
      </c>
      <c r="C409" s="18">
        <v>7000</v>
      </c>
      <c r="D409" s="18">
        <v>1500</v>
      </c>
      <c r="E409" s="18">
        <v>1850</v>
      </c>
      <c r="F409" s="18">
        <v>1850</v>
      </c>
      <c r="G409" s="33">
        <v>1800</v>
      </c>
      <c r="H409" s="16" t="s">
        <v>435</v>
      </c>
      <c r="I409" s="39" t="s">
        <v>435</v>
      </c>
      <c r="J409" s="39" t="s">
        <v>435</v>
      </c>
      <c r="K409" s="99"/>
      <c r="L409" s="5"/>
    </row>
    <row r="410" spans="1:13" ht="28.5" x14ac:dyDescent="0.25">
      <c r="A410" s="71" t="s">
        <v>285</v>
      </c>
      <c r="B410" s="71" t="s">
        <v>290</v>
      </c>
      <c r="C410" s="18">
        <v>24</v>
      </c>
      <c r="D410" s="18">
        <v>6</v>
      </c>
      <c r="E410" s="18">
        <v>6</v>
      </c>
      <c r="F410" s="18">
        <v>6</v>
      </c>
      <c r="G410" s="33">
        <v>6</v>
      </c>
      <c r="H410" s="16" t="s">
        <v>435</v>
      </c>
      <c r="I410" s="39" t="s">
        <v>435</v>
      </c>
      <c r="J410" s="39" t="s">
        <v>435</v>
      </c>
      <c r="K410" s="99"/>
      <c r="L410" s="5"/>
    </row>
    <row r="411" spans="1:13" ht="15.75" x14ac:dyDescent="0.25">
      <c r="A411" s="45" t="s">
        <v>17</v>
      </c>
      <c r="B411" s="47" t="s">
        <v>102</v>
      </c>
      <c r="C411" s="18">
        <f>+C412+C413+C414+C415</f>
        <v>22887</v>
      </c>
      <c r="D411" s="18">
        <f t="shared" ref="D411:J411" si="116">+D412+D413+D414+D415</f>
        <v>12382</v>
      </c>
      <c r="E411" s="18">
        <f t="shared" si="116"/>
        <v>6753</v>
      </c>
      <c r="F411" s="18">
        <f t="shared" si="116"/>
        <v>2545</v>
      </c>
      <c r="G411" s="18">
        <f t="shared" si="116"/>
        <v>1207</v>
      </c>
      <c r="H411" s="18">
        <f t="shared" si="116"/>
        <v>33500</v>
      </c>
      <c r="I411" s="18">
        <f t="shared" si="116"/>
        <v>34000</v>
      </c>
      <c r="J411" s="18">
        <f t="shared" si="116"/>
        <v>35000</v>
      </c>
      <c r="K411" s="99"/>
      <c r="L411" s="5"/>
    </row>
    <row r="412" spans="1:13" ht="15.75" x14ac:dyDescent="0.25">
      <c r="A412" s="45" t="s">
        <v>3</v>
      </c>
      <c r="B412" s="47" t="s">
        <v>103</v>
      </c>
      <c r="C412" s="18">
        <f>+C418+C429</f>
        <v>22777</v>
      </c>
      <c r="D412" s="18">
        <f t="shared" ref="D412:G412" si="117">+D418+D429</f>
        <v>12382</v>
      </c>
      <c r="E412" s="18">
        <f t="shared" si="117"/>
        <v>6643</v>
      </c>
      <c r="F412" s="18">
        <f t="shared" si="117"/>
        <v>2545</v>
      </c>
      <c r="G412" s="18">
        <f t="shared" si="117"/>
        <v>1207</v>
      </c>
      <c r="H412" s="18">
        <v>33500</v>
      </c>
      <c r="I412" s="18">
        <v>34000</v>
      </c>
      <c r="J412" s="18">
        <v>35000</v>
      </c>
      <c r="K412" s="99"/>
      <c r="L412" s="5"/>
    </row>
    <row r="413" spans="1:13" ht="15.75" x14ac:dyDescent="0.25">
      <c r="A413" s="45" t="s">
        <v>251</v>
      </c>
      <c r="B413" s="32" t="s">
        <v>411</v>
      </c>
      <c r="C413" s="18">
        <f>C426</f>
        <v>10</v>
      </c>
      <c r="D413" s="18">
        <f t="shared" ref="D413:G413" si="118">D426</f>
        <v>0</v>
      </c>
      <c r="E413" s="18">
        <f t="shared" si="118"/>
        <v>10</v>
      </c>
      <c r="F413" s="18">
        <f t="shared" si="118"/>
        <v>0</v>
      </c>
      <c r="G413" s="18">
        <f t="shared" si="118"/>
        <v>0</v>
      </c>
      <c r="H413" s="16">
        <v>0</v>
      </c>
      <c r="I413" s="39">
        <v>0</v>
      </c>
      <c r="J413" s="39">
        <v>0</v>
      </c>
      <c r="K413" s="99"/>
      <c r="L413" s="5"/>
    </row>
    <row r="414" spans="1:13" ht="15.75" x14ac:dyDescent="0.25">
      <c r="A414" s="45" t="s">
        <v>12</v>
      </c>
      <c r="B414" s="47" t="s">
        <v>104</v>
      </c>
      <c r="C414" s="18">
        <f>C435</f>
        <v>50</v>
      </c>
      <c r="D414" s="18">
        <f t="shared" ref="D414:G414" si="119">D435</f>
        <v>0</v>
      </c>
      <c r="E414" s="18">
        <f t="shared" si="119"/>
        <v>50</v>
      </c>
      <c r="F414" s="18">
        <f t="shared" si="119"/>
        <v>0</v>
      </c>
      <c r="G414" s="18">
        <f t="shared" si="119"/>
        <v>0</v>
      </c>
      <c r="H414" s="18">
        <v>0</v>
      </c>
      <c r="I414" s="18">
        <v>0</v>
      </c>
      <c r="J414" s="18">
        <v>0</v>
      </c>
      <c r="K414" s="99"/>
      <c r="L414" s="5"/>
    </row>
    <row r="415" spans="1:13" ht="15.75" x14ac:dyDescent="0.25">
      <c r="A415" s="53" t="s">
        <v>267</v>
      </c>
      <c r="B415" s="47" t="s">
        <v>268</v>
      </c>
      <c r="C415" s="18">
        <f>C416</f>
        <v>50</v>
      </c>
      <c r="D415" s="18">
        <f t="shared" ref="D415:G415" si="120">D416</f>
        <v>0</v>
      </c>
      <c r="E415" s="18">
        <f t="shared" si="120"/>
        <v>50</v>
      </c>
      <c r="F415" s="18">
        <f t="shared" si="120"/>
        <v>0</v>
      </c>
      <c r="G415" s="18">
        <f t="shared" si="120"/>
        <v>0</v>
      </c>
      <c r="H415" s="18">
        <v>0</v>
      </c>
      <c r="I415" s="18">
        <v>0</v>
      </c>
      <c r="J415" s="18">
        <v>0</v>
      </c>
      <c r="K415" s="99"/>
      <c r="L415" s="5"/>
    </row>
    <row r="416" spans="1:13" ht="30" x14ac:dyDescent="0.25">
      <c r="A416" s="34" t="s">
        <v>390</v>
      </c>
      <c r="B416" s="47"/>
      <c r="C416" s="39">
        <v>50</v>
      </c>
      <c r="D416" s="39">
        <v>0</v>
      </c>
      <c r="E416" s="39">
        <v>50</v>
      </c>
      <c r="F416" s="39">
        <v>0</v>
      </c>
      <c r="G416" s="36">
        <v>0</v>
      </c>
      <c r="H416" s="16" t="s">
        <v>435</v>
      </c>
      <c r="I416" s="39" t="s">
        <v>435</v>
      </c>
      <c r="J416" s="39" t="s">
        <v>435</v>
      </c>
      <c r="K416" s="99"/>
      <c r="L416" s="5"/>
      <c r="M416" s="4"/>
    </row>
    <row r="417" spans="1:12" ht="15.75" x14ac:dyDescent="0.25">
      <c r="A417" s="45" t="s">
        <v>106</v>
      </c>
      <c r="B417" s="47" t="s">
        <v>105</v>
      </c>
      <c r="C417" s="18">
        <f>+C418+C426</f>
        <v>19606</v>
      </c>
      <c r="D417" s="18">
        <f t="shared" ref="D417:G417" si="121">+D418+D426</f>
        <v>11362</v>
      </c>
      <c r="E417" s="18">
        <f t="shared" si="121"/>
        <v>5713</v>
      </c>
      <c r="F417" s="18">
        <f t="shared" si="121"/>
        <v>1324</v>
      </c>
      <c r="G417" s="18">
        <f t="shared" si="121"/>
        <v>1207</v>
      </c>
      <c r="H417" s="16" t="s">
        <v>435</v>
      </c>
      <c r="I417" s="39" t="s">
        <v>435</v>
      </c>
      <c r="J417" s="39" t="s">
        <v>435</v>
      </c>
      <c r="K417" s="99"/>
      <c r="L417" s="5"/>
    </row>
    <row r="418" spans="1:12" s="1" customFormat="1" ht="15.75" x14ac:dyDescent="0.25">
      <c r="A418" s="45" t="s">
        <v>39</v>
      </c>
      <c r="B418" s="47"/>
      <c r="C418" s="33">
        <f>+C419+C420+C421+C423+C424+C425+C422</f>
        <v>19596</v>
      </c>
      <c r="D418" s="33">
        <f t="shared" ref="D418:G418" si="122">+D419+D420+D421+D423+D424+D425+D422</f>
        <v>11362</v>
      </c>
      <c r="E418" s="33">
        <f t="shared" si="122"/>
        <v>5703</v>
      </c>
      <c r="F418" s="33">
        <f t="shared" si="122"/>
        <v>1324</v>
      </c>
      <c r="G418" s="33">
        <f t="shared" si="122"/>
        <v>1207</v>
      </c>
      <c r="H418" s="16" t="s">
        <v>435</v>
      </c>
      <c r="I418" s="39" t="s">
        <v>435</v>
      </c>
      <c r="J418" s="39" t="s">
        <v>435</v>
      </c>
      <c r="K418" s="99"/>
      <c r="L418" s="20"/>
    </row>
    <row r="419" spans="1:12" ht="15.75" x14ac:dyDescent="0.25">
      <c r="A419" s="10" t="s">
        <v>219</v>
      </c>
      <c r="B419" s="65"/>
      <c r="C419" s="36">
        <v>18000</v>
      </c>
      <c r="D419" s="39">
        <v>11000</v>
      </c>
      <c r="E419" s="36">
        <v>4804</v>
      </c>
      <c r="F419" s="36">
        <v>1092</v>
      </c>
      <c r="G419" s="36">
        <v>1104</v>
      </c>
      <c r="H419" s="16" t="s">
        <v>435</v>
      </c>
      <c r="I419" s="39" t="s">
        <v>435</v>
      </c>
      <c r="J419" s="39" t="s">
        <v>435</v>
      </c>
      <c r="K419" s="99"/>
      <c r="L419" s="5"/>
    </row>
    <row r="420" spans="1:12" ht="48" customHeight="1" x14ac:dyDescent="0.25">
      <c r="A420" s="85" t="s">
        <v>412</v>
      </c>
      <c r="B420" s="84"/>
      <c r="C420" s="36">
        <v>353</v>
      </c>
      <c r="D420" s="39">
        <v>46</v>
      </c>
      <c r="E420" s="36">
        <v>102</v>
      </c>
      <c r="F420" s="36">
        <v>102</v>
      </c>
      <c r="G420" s="36">
        <v>103</v>
      </c>
      <c r="H420" s="16" t="s">
        <v>435</v>
      </c>
      <c r="I420" s="39" t="s">
        <v>435</v>
      </c>
      <c r="J420" s="39" t="s">
        <v>435</v>
      </c>
      <c r="K420" s="99"/>
      <c r="L420" s="5"/>
    </row>
    <row r="421" spans="1:12" ht="15.75" x14ac:dyDescent="0.25">
      <c r="A421" s="10" t="s">
        <v>230</v>
      </c>
      <c r="B421" s="84"/>
      <c r="C421" s="36">
        <v>86</v>
      </c>
      <c r="D421" s="39">
        <v>86</v>
      </c>
      <c r="E421" s="36">
        <v>0</v>
      </c>
      <c r="F421" s="36">
        <v>0</v>
      </c>
      <c r="G421" s="36">
        <v>0</v>
      </c>
      <c r="H421" s="16" t="s">
        <v>435</v>
      </c>
      <c r="I421" s="39" t="s">
        <v>435</v>
      </c>
      <c r="J421" s="39" t="s">
        <v>435</v>
      </c>
      <c r="K421" s="99"/>
      <c r="L421" s="5"/>
    </row>
    <row r="422" spans="1:12" ht="15.75" x14ac:dyDescent="0.25">
      <c r="A422" s="10" t="s">
        <v>452</v>
      </c>
      <c r="B422" s="84"/>
      <c r="C422" s="36">
        <v>60</v>
      </c>
      <c r="D422" s="39">
        <v>30</v>
      </c>
      <c r="E422" s="36">
        <v>0</v>
      </c>
      <c r="F422" s="36">
        <v>30</v>
      </c>
      <c r="G422" s="36">
        <v>0</v>
      </c>
      <c r="H422" s="16" t="s">
        <v>435</v>
      </c>
      <c r="I422" s="39" t="s">
        <v>435</v>
      </c>
      <c r="J422" s="39" t="s">
        <v>435</v>
      </c>
      <c r="K422" s="99"/>
      <c r="L422" s="5"/>
    </row>
    <row r="423" spans="1:12" ht="15.75" x14ac:dyDescent="0.25">
      <c r="A423" s="10" t="s">
        <v>257</v>
      </c>
      <c r="B423" s="84"/>
      <c r="C423" s="36">
        <v>397</v>
      </c>
      <c r="D423" s="39">
        <v>0</v>
      </c>
      <c r="E423" s="36">
        <v>397</v>
      </c>
      <c r="F423" s="36">
        <v>0</v>
      </c>
      <c r="G423" s="36">
        <v>0</v>
      </c>
      <c r="H423" s="16" t="s">
        <v>435</v>
      </c>
      <c r="I423" s="39" t="s">
        <v>435</v>
      </c>
      <c r="J423" s="39" t="s">
        <v>435</v>
      </c>
      <c r="K423" s="99"/>
      <c r="L423" s="5"/>
    </row>
    <row r="424" spans="1:12" ht="15.75" x14ac:dyDescent="0.25">
      <c r="A424" s="34" t="s">
        <v>209</v>
      </c>
      <c r="B424" s="86"/>
      <c r="C424" s="67">
        <v>500</v>
      </c>
      <c r="D424" s="39">
        <v>200</v>
      </c>
      <c r="E424" s="36">
        <v>200</v>
      </c>
      <c r="F424" s="36">
        <v>100</v>
      </c>
      <c r="G424" s="36">
        <v>0</v>
      </c>
      <c r="H424" s="16" t="s">
        <v>435</v>
      </c>
      <c r="I424" s="39" t="s">
        <v>435</v>
      </c>
      <c r="J424" s="39" t="s">
        <v>435</v>
      </c>
      <c r="K424" s="99"/>
      <c r="L424" s="5"/>
    </row>
    <row r="425" spans="1:12" ht="15.75" x14ac:dyDescent="0.25">
      <c r="A425" s="34" t="s">
        <v>210</v>
      </c>
      <c r="B425" s="86"/>
      <c r="C425" s="67">
        <v>200</v>
      </c>
      <c r="D425" s="39">
        <v>0</v>
      </c>
      <c r="E425" s="36">
        <v>200</v>
      </c>
      <c r="F425" s="36">
        <v>0</v>
      </c>
      <c r="G425" s="36">
        <v>0</v>
      </c>
      <c r="H425" s="16" t="s">
        <v>435</v>
      </c>
      <c r="I425" s="39" t="s">
        <v>435</v>
      </c>
      <c r="J425" s="39" t="s">
        <v>435</v>
      </c>
      <c r="K425" s="99"/>
      <c r="L425" s="5"/>
    </row>
    <row r="426" spans="1:12" ht="15.75" x14ac:dyDescent="0.25">
      <c r="A426" s="45" t="s">
        <v>260</v>
      </c>
      <c r="B426" s="32" t="s">
        <v>411</v>
      </c>
      <c r="C426" s="46">
        <f>C427</f>
        <v>10</v>
      </c>
      <c r="D426" s="46">
        <f t="shared" ref="D426:G426" si="123">D427</f>
        <v>0</v>
      </c>
      <c r="E426" s="46">
        <f t="shared" si="123"/>
        <v>10</v>
      </c>
      <c r="F426" s="46">
        <f t="shared" si="123"/>
        <v>0</v>
      </c>
      <c r="G426" s="46">
        <f t="shared" si="123"/>
        <v>0</v>
      </c>
      <c r="H426" s="16" t="s">
        <v>435</v>
      </c>
      <c r="I426" s="39" t="s">
        <v>435</v>
      </c>
      <c r="J426" s="39" t="s">
        <v>435</v>
      </c>
      <c r="K426" s="99"/>
      <c r="L426" s="5"/>
    </row>
    <row r="427" spans="1:12" ht="15.75" x14ac:dyDescent="0.25">
      <c r="A427" s="73" t="s">
        <v>250</v>
      </c>
      <c r="B427" s="37"/>
      <c r="C427" s="61">
        <v>10</v>
      </c>
      <c r="D427" s="39">
        <v>0</v>
      </c>
      <c r="E427" s="39">
        <v>10</v>
      </c>
      <c r="F427" s="39">
        <v>0</v>
      </c>
      <c r="G427" s="36">
        <v>0</v>
      </c>
      <c r="H427" s="16" t="s">
        <v>435</v>
      </c>
      <c r="I427" s="39" t="s">
        <v>435</v>
      </c>
      <c r="J427" s="39" t="s">
        <v>435</v>
      </c>
      <c r="K427" s="99"/>
      <c r="L427" s="5"/>
    </row>
    <row r="428" spans="1:12" ht="15.75" x14ac:dyDescent="0.25">
      <c r="A428" s="45" t="s">
        <v>18</v>
      </c>
      <c r="B428" s="47" t="s">
        <v>107</v>
      </c>
      <c r="C428" s="18">
        <f>+C429+C435</f>
        <v>3231</v>
      </c>
      <c r="D428" s="18">
        <f>+D429+D435</f>
        <v>1020</v>
      </c>
      <c r="E428" s="18">
        <f>+E429+E435</f>
        <v>990</v>
      </c>
      <c r="F428" s="18">
        <f>+F429+F435</f>
        <v>1221</v>
      </c>
      <c r="G428" s="18">
        <f>+G429+G435</f>
        <v>0</v>
      </c>
      <c r="H428" s="16" t="s">
        <v>435</v>
      </c>
      <c r="I428" s="39" t="s">
        <v>435</v>
      </c>
      <c r="J428" s="39" t="s">
        <v>435</v>
      </c>
      <c r="K428" s="99"/>
      <c r="L428" s="5"/>
    </row>
    <row r="429" spans="1:12" ht="15.75" x14ac:dyDescent="0.25">
      <c r="A429" s="45" t="s">
        <v>39</v>
      </c>
      <c r="B429" s="47"/>
      <c r="C429" s="18">
        <f>+C430+C431+C432+C433+C434</f>
        <v>3181</v>
      </c>
      <c r="D429" s="18">
        <f t="shared" ref="D429:G429" si="124">+D430+D431+D432+D433+D434</f>
        <v>1020</v>
      </c>
      <c r="E429" s="18">
        <f t="shared" si="124"/>
        <v>940</v>
      </c>
      <c r="F429" s="18">
        <f t="shared" si="124"/>
        <v>1221</v>
      </c>
      <c r="G429" s="18">
        <f t="shared" si="124"/>
        <v>0</v>
      </c>
      <c r="H429" s="16" t="s">
        <v>435</v>
      </c>
      <c r="I429" s="39" t="s">
        <v>435</v>
      </c>
      <c r="J429" s="39" t="s">
        <v>435</v>
      </c>
      <c r="K429" s="99"/>
      <c r="L429" s="5"/>
    </row>
    <row r="430" spans="1:12" ht="15.75" x14ac:dyDescent="0.25">
      <c r="A430" s="10" t="s">
        <v>183</v>
      </c>
      <c r="B430" s="65"/>
      <c r="C430" s="36">
        <v>2700</v>
      </c>
      <c r="D430" s="39">
        <v>1020</v>
      </c>
      <c r="E430" s="36">
        <v>840</v>
      </c>
      <c r="F430" s="36">
        <v>840</v>
      </c>
      <c r="G430" s="36">
        <v>0</v>
      </c>
      <c r="H430" s="16" t="s">
        <v>435</v>
      </c>
      <c r="I430" s="39" t="s">
        <v>435</v>
      </c>
      <c r="J430" s="39" t="s">
        <v>435</v>
      </c>
      <c r="K430" s="99"/>
      <c r="L430" s="5"/>
    </row>
    <row r="431" spans="1:12" ht="19.5" customHeight="1" x14ac:dyDescent="0.25">
      <c r="A431" s="73" t="s">
        <v>162</v>
      </c>
      <c r="B431" s="87"/>
      <c r="C431" s="36">
        <v>100</v>
      </c>
      <c r="D431" s="39">
        <v>0</v>
      </c>
      <c r="E431" s="36">
        <v>50</v>
      </c>
      <c r="F431" s="36">
        <v>50</v>
      </c>
      <c r="G431" s="36">
        <v>0</v>
      </c>
      <c r="H431" s="16" t="s">
        <v>435</v>
      </c>
      <c r="I431" s="39" t="s">
        <v>435</v>
      </c>
      <c r="J431" s="39" t="s">
        <v>435</v>
      </c>
      <c r="K431" s="99"/>
      <c r="L431" s="5"/>
    </row>
    <row r="432" spans="1:12" ht="18.75" customHeight="1" x14ac:dyDescent="0.25">
      <c r="A432" s="77" t="s">
        <v>227</v>
      </c>
      <c r="B432" s="88"/>
      <c r="C432" s="63">
        <v>100</v>
      </c>
      <c r="D432" s="39">
        <v>0</v>
      </c>
      <c r="E432" s="36">
        <v>50</v>
      </c>
      <c r="F432" s="36">
        <v>50</v>
      </c>
      <c r="G432" s="36">
        <v>0</v>
      </c>
      <c r="H432" s="16" t="s">
        <v>435</v>
      </c>
      <c r="I432" s="39" t="s">
        <v>435</v>
      </c>
      <c r="J432" s="39" t="s">
        <v>435</v>
      </c>
      <c r="K432" s="99"/>
      <c r="L432" s="5"/>
    </row>
    <row r="433" spans="1:12" ht="18.75" customHeight="1" x14ac:dyDescent="0.25">
      <c r="A433" s="10" t="s">
        <v>465</v>
      </c>
      <c r="B433" s="88"/>
      <c r="C433" s="63">
        <v>86</v>
      </c>
      <c r="D433" s="39">
        <v>0</v>
      </c>
      <c r="E433" s="36">
        <v>0</v>
      </c>
      <c r="F433" s="63">
        <v>86</v>
      </c>
      <c r="G433" s="36">
        <v>0</v>
      </c>
      <c r="H433" s="16" t="s">
        <v>435</v>
      </c>
      <c r="I433" s="39" t="s">
        <v>435</v>
      </c>
      <c r="J433" s="39" t="s">
        <v>435</v>
      </c>
      <c r="K433" s="99"/>
      <c r="L433" s="5"/>
    </row>
    <row r="434" spans="1:12" ht="18.75" customHeight="1" x14ac:dyDescent="0.25">
      <c r="A434" s="117" t="s">
        <v>466</v>
      </c>
      <c r="B434" s="88"/>
      <c r="C434" s="63">
        <v>195</v>
      </c>
      <c r="D434" s="39">
        <v>0</v>
      </c>
      <c r="E434" s="36">
        <v>0</v>
      </c>
      <c r="F434" s="63">
        <v>195</v>
      </c>
      <c r="G434" s="36">
        <v>0</v>
      </c>
      <c r="H434" s="16" t="s">
        <v>435</v>
      </c>
      <c r="I434" s="39" t="s">
        <v>435</v>
      </c>
      <c r="J434" s="39" t="s">
        <v>435</v>
      </c>
      <c r="K434" s="99"/>
      <c r="L434" s="5"/>
    </row>
    <row r="435" spans="1:12" ht="18" customHeight="1" x14ac:dyDescent="0.25">
      <c r="A435" s="53" t="s">
        <v>43</v>
      </c>
      <c r="B435" s="90" t="s">
        <v>453</v>
      </c>
      <c r="C435" s="18">
        <f>+C436+C437</f>
        <v>50</v>
      </c>
      <c r="D435" s="18">
        <f t="shared" ref="D435:G435" si="125">+D436+D437</f>
        <v>0</v>
      </c>
      <c r="E435" s="18">
        <f t="shared" si="125"/>
        <v>50</v>
      </c>
      <c r="F435" s="18">
        <f t="shared" si="125"/>
        <v>0</v>
      </c>
      <c r="G435" s="18">
        <f t="shared" si="125"/>
        <v>0</v>
      </c>
      <c r="H435" s="16" t="s">
        <v>435</v>
      </c>
      <c r="I435" s="39" t="s">
        <v>435</v>
      </c>
      <c r="J435" s="39" t="s">
        <v>435</v>
      </c>
      <c r="K435" s="99"/>
      <c r="L435" s="5"/>
    </row>
    <row r="436" spans="1:12" ht="32.25" customHeight="1" x14ac:dyDescent="0.25">
      <c r="A436" s="115" t="s">
        <v>454</v>
      </c>
      <c r="B436" s="89"/>
      <c r="C436" s="39">
        <v>40</v>
      </c>
      <c r="D436" s="39">
        <v>0</v>
      </c>
      <c r="E436" s="39">
        <v>40</v>
      </c>
      <c r="F436" s="39">
        <v>0</v>
      </c>
      <c r="G436" s="36">
        <v>0</v>
      </c>
      <c r="H436" s="16" t="s">
        <v>435</v>
      </c>
      <c r="I436" s="39" t="s">
        <v>435</v>
      </c>
      <c r="J436" s="39" t="s">
        <v>435</v>
      </c>
      <c r="K436" s="99"/>
      <c r="L436" s="5"/>
    </row>
    <row r="437" spans="1:12" ht="15.75" x14ac:dyDescent="0.25">
      <c r="A437" s="34" t="s">
        <v>391</v>
      </c>
      <c r="B437" s="86"/>
      <c r="C437" s="67">
        <v>10</v>
      </c>
      <c r="D437" s="39">
        <v>0</v>
      </c>
      <c r="E437" s="36">
        <v>10</v>
      </c>
      <c r="F437" s="36">
        <v>0</v>
      </c>
      <c r="G437" s="36">
        <v>0</v>
      </c>
      <c r="H437" s="16" t="s">
        <v>435</v>
      </c>
      <c r="I437" s="39" t="s">
        <v>435</v>
      </c>
      <c r="J437" s="39" t="s">
        <v>435</v>
      </c>
      <c r="K437" s="99"/>
      <c r="L437" s="5"/>
    </row>
    <row r="438" spans="1:12" ht="15.75" x14ac:dyDescent="0.25">
      <c r="A438" s="91" t="s">
        <v>323</v>
      </c>
      <c r="B438" s="92" t="s">
        <v>322</v>
      </c>
      <c r="C438" s="93">
        <f>C439</f>
        <v>413</v>
      </c>
      <c r="D438" s="93">
        <f t="shared" ref="D438:G438" si="126">D439</f>
        <v>213</v>
      </c>
      <c r="E438" s="93">
        <f t="shared" si="126"/>
        <v>100</v>
      </c>
      <c r="F438" s="93">
        <f t="shared" si="126"/>
        <v>0</v>
      </c>
      <c r="G438" s="93">
        <f t="shared" si="126"/>
        <v>100</v>
      </c>
      <c r="H438" s="15">
        <v>450</v>
      </c>
      <c r="I438" s="18">
        <v>500</v>
      </c>
      <c r="J438" s="18">
        <v>500</v>
      </c>
      <c r="K438" s="99"/>
      <c r="L438" s="5"/>
    </row>
    <row r="439" spans="1:12" ht="15.75" x14ac:dyDescent="0.25">
      <c r="A439" s="70" t="s">
        <v>324</v>
      </c>
      <c r="B439" s="80"/>
      <c r="C439" s="78">
        <v>413</v>
      </c>
      <c r="D439" s="39">
        <v>213</v>
      </c>
      <c r="E439" s="39">
        <v>100</v>
      </c>
      <c r="F439" s="39">
        <v>0</v>
      </c>
      <c r="G439" s="36">
        <v>100</v>
      </c>
      <c r="H439" s="16">
        <f>H438</f>
        <v>450</v>
      </c>
      <c r="I439" s="16">
        <f t="shared" ref="I439:J439" si="127">I438</f>
        <v>500</v>
      </c>
      <c r="J439" s="16">
        <f t="shared" si="127"/>
        <v>500</v>
      </c>
      <c r="K439" s="99"/>
      <c r="L439" s="5"/>
    </row>
    <row r="440" spans="1:12" ht="15.75" x14ac:dyDescent="0.25">
      <c r="A440" s="45" t="s">
        <v>19</v>
      </c>
      <c r="B440" s="47" t="s">
        <v>108</v>
      </c>
      <c r="C440" s="18">
        <f>+C441+C442+C443+C445+C446+C447+C448+C449</f>
        <v>36110</v>
      </c>
      <c r="D440" s="18">
        <f t="shared" ref="D440:J440" si="128">+D441+D442+D443+D445+D446+D447+D448+D449</f>
        <v>10610</v>
      </c>
      <c r="E440" s="18">
        <f t="shared" si="128"/>
        <v>8939</v>
      </c>
      <c r="F440" s="18">
        <f t="shared" si="128"/>
        <v>9853</v>
      </c>
      <c r="G440" s="18">
        <f t="shared" si="128"/>
        <v>6708</v>
      </c>
      <c r="H440" s="18">
        <f t="shared" si="128"/>
        <v>32560</v>
      </c>
      <c r="I440" s="18">
        <f t="shared" si="128"/>
        <v>33958</v>
      </c>
      <c r="J440" s="18">
        <f t="shared" si="128"/>
        <v>35958</v>
      </c>
      <c r="K440" s="99"/>
      <c r="L440" s="5"/>
    </row>
    <row r="441" spans="1:12" ht="15.75" x14ac:dyDescent="0.25">
      <c r="A441" s="45" t="s">
        <v>1</v>
      </c>
      <c r="B441" s="47" t="s">
        <v>109</v>
      </c>
      <c r="C441" s="18">
        <f>C451</f>
        <v>4130</v>
      </c>
      <c r="D441" s="18">
        <f t="shared" ref="D441:G441" si="129">D451</f>
        <v>1009</v>
      </c>
      <c r="E441" s="18">
        <f t="shared" si="129"/>
        <v>1013</v>
      </c>
      <c r="F441" s="18">
        <f t="shared" si="129"/>
        <v>1054</v>
      </c>
      <c r="G441" s="18">
        <f t="shared" si="129"/>
        <v>1054</v>
      </c>
      <c r="H441" s="15">
        <v>4000</v>
      </c>
      <c r="I441" s="18">
        <v>3900</v>
      </c>
      <c r="J441" s="18">
        <v>3900</v>
      </c>
      <c r="K441" s="99"/>
      <c r="L441" s="5"/>
    </row>
    <row r="442" spans="1:12" ht="15.75" x14ac:dyDescent="0.25">
      <c r="A442" s="45" t="s">
        <v>3</v>
      </c>
      <c r="B442" s="47" t="s">
        <v>110</v>
      </c>
      <c r="C442" s="18">
        <f>+C452+C455</f>
        <v>8693</v>
      </c>
      <c r="D442" s="18">
        <f t="shared" ref="D442:G442" si="130">+D452+D455</f>
        <v>2777</v>
      </c>
      <c r="E442" s="18">
        <f t="shared" si="130"/>
        <v>1693</v>
      </c>
      <c r="F442" s="18">
        <f t="shared" si="130"/>
        <v>3134</v>
      </c>
      <c r="G442" s="18">
        <f t="shared" si="130"/>
        <v>1089</v>
      </c>
      <c r="H442" s="15">
        <f>H455</f>
        <v>4000</v>
      </c>
      <c r="I442" s="15">
        <f t="shared" ref="I442:J442" si="131">I455</f>
        <v>4000</v>
      </c>
      <c r="J442" s="15">
        <f t="shared" si="131"/>
        <v>4000</v>
      </c>
      <c r="K442" s="99"/>
      <c r="L442" s="5"/>
    </row>
    <row r="443" spans="1:12" ht="15.75" x14ac:dyDescent="0.25">
      <c r="A443" s="53" t="s">
        <v>346</v>
      </c>
      <c r="B443" s="47" t="s">
        <v>345</v>
      </c>
      <c r="C443" s="18">
        <f>C444</f>
        <v>10</v>
      </c>
      <c r="D443" s="18">
        <f t="shared" ref="D443:G443" si="132">D444</f>
        <v>10</v>
      </c>
      <c r="E443" s="18">
        <f t="shared" si="132"/>
        <v>0</v>
      </c>
      <c r="F443" s="18">
        <f t="shared" si="132"/>
        <v>0</v>
      </c>
      <c r="G443" s="18">
        <f t="shared" si="132"/>
        <v>0</v>
      </c>
      <c r="H443" s="15">
        <v>0</v>
      </c>
      <c r="I443" s="18">
        <v>0</v>
      </c>
      <c r="J443" s="18">
        <v>0</v>
      </c>
      <c r="K443" s="99"/>
      <c r="L443" s="5"/>
    </row>
    <row r="444" spans="1:12" ht="45" x14ac:dyDescent="0.25">
      <c r="A444" s="34" t="s">
        <v>291</v>
      </c>
      <c r="B444" s="47"/>
      <c r="C444" s="39">
        <v>10</v>
      </c>
      <c r="D444" s="39">
        <v>10</v>
      </c>
      <c r="E444" s="39">
        <v>0</v>
      </c>
      <c r="F444" s="39">
        <v>0</v>
      </c>
      <c r="G444" s="36">
        <v>0</v>
      </c>
      <c r="H444" s="15">
        <v>0</v>
      </c>
      <c r="I444" s="18">
        <v>0</v>
      </c>
      <c r="J444" s="18">
        <v>0</v>
      </c>
      <c r="K444" s="99"/>
      <c r="L444" s="5"/>
    </row>
    <row r="445" spans="1:12" ht="15.75" x14ac:dyDescent="0.25">
      <c r="A445" s="45" t="s">
        <v>167</v>
      </c>
      <c r="B445" s="47" t="s">
        <v>170</v>
      </c>
      <c r="C445" s="33">
        <f>C453</f>
        <v>66</v>
      </c>
      <c r="D445" s="33">
        <f t="shared" ref="D445:G445" si="133">D453</f>
        <v>16</v>
      </c>
      <c r="E445" s="33">
        <f t="shared" si="133"/>
        <v>16</v>
      </c>
      <c r="F445" s="33">
        <f t="shared" si="133"/>
        <v>17</v>
      </c>
      <c r="G445" s="33">
        <f t="shared" si="133"/>
        <v>17</v>
      </c>
      <c r="H445" s="15">
        <v>60</v>
      </c>
      <c r="I445" s="18">
        <v>58</v>
      </c>
      <c r="J445" s="18">
        <v>58</v>
      </c>
      <c r="K445" s="99"/>
      <c r="L445" s="5"/>
    </row>
    <row r="446" spans="1:12" ht="15.75" x14ac:dyDescent="0.25">
      <c r="A446" s="45" t="s">
        <v>340</v>
      </c>
      <c r="B446" s="47" t="s">
        <v>325</v>
      </c>
      <c r="C446" s="33">
        <v>3709</v>
      </c>
      <c r="D446" s="18">
        <v>2000</v>
      </c>
      <c r="E446" s="33">
        <v>509</v>
      </c>
      <c r="F446" s="33">
        <v>1200</v>
      </c>
      <c r="G446" s="33">
        <v>0</v>
      </c>
      <c r="H446" s="15">
        <v>5000</v>
      </c>
      <c r="I446" s="18">
        <v>5000</v>
      </c>
      <c r="J446" s="18">
        <v>5000</v>
      </c>
      <c r="K446" s="99"/>
      <c r="L446" s="5"/>
    </row>
    <row r="447" spans="1:12" ht="15.75" x14ac:dyDescent="0.25">
      <c r="A447" s="45" t="s">
        <v>418</v>
      </c>
      <c r="B447" s="47" t="s">
        <v>417</v>
      </c>
      <c r="C447" s="33">
        <v>811</v>
      </c>
      <c r="D447" s="33">
        <v>400</v>
      </c>
      <c r="E447" s="33">
        <v>411</v>
      </c>
      <c r="F447" s="33">
        <v>0</v>
      </c>
      <c r="G447" s="33">
        <v>0</v>
      </c>
      <c r="H447" s="15">
        <v>0</v>
      </c>
      <c r="I447" s="18">
        <v>0</v>
      </c>
      <c r="J447" s="18">
        <v>0</v>
      </c>
      <c r="K447" s="99"/>
      <c r="L447" s="5"/>
    </row>
    <row r="448" spans="1:12" ht="15.75" x14ac:dyDescent="0.25">
      <c r="A448" s="45" t="s">
        <v>12</v>
      </c>
      <c r="B448" s="47" t="s">
        <v>111</v>
      </c>
      <c r="C448" s="33">
        <f>+C478</f>
        <v>3491</v>
      </c>
      <c r="D448" s="33">
        <f t="shared" ref="D448:G448" si="134">+D478</f>
        <v>598</v>
      </c>
      <c r="E448" s="33">
        <f t="shared" si="134"/>
        <v>1497</v>
      </c>
      <c r="F448" s="33">
        <f t="shared" si="134"/>
        <v>648</v>
      </c>
      <c r="G448" s="33">
        <f t="shared" si="134"/>
        <v>748</v>
      </c>
      <c r="H448" s="15">
        <f>H478</f>
        <v>3500</v>
      </c>
      <c r="I448" s="15">
        <f t="shared" ref="I448:J448" si="135">I478</f>
        <v>4000</v>
      </c>
      <c r="J448" s="15">
        <f t="shared" si="135"/>
        <v>5000</v>
      </c>
      <c r="K448" s="99"/>
      <c r="L448" s="5"/>
    </row>
    <row r="449" spans="1:12" ht="15.75" x14ac:dyDescent="0.25">
      <c r="A449" s="45" t="s">
        <v>232</v>
      </c>
      <c r="B449" s="47" t="s">
        <v>175</v>
      </c>
      <c r="C449" s="33">
        <v>15200</v>
      </c>
      <c r="D449" s="18">
        <v>3800</v>
      </c>
      <c r="E449" s="33">
        <v>3800</v>
      </c>
      <c r="F449" s="33">
        <v>3800</v>
      </c>
      <c r="G449" s="33">
        <v>3800</v>
      </c>
      <c r="H449" s="15">
        <v>16000</v>
      </c>
      <c r="I449" s="18">
        <v>17000</v>
      </c>
      <c r="J449" s="18">
        <v>18000</v>
      </c>
      <c r="K449" s="99"/>
      <c r="L449" s="5"/>
    </row>
    <row r="450" spans="1:12" ht="15.75" x14ac:dyDescent="0.25">
      <c r="A450" s="45" t="s">
        <v>112</v>
      </c>
      <c r="B450" s="47" t="s">
        <v>113</v>
      </c>
      <c r="C450" s="33">
        <f>+C451+C452+C453</f>
        <v>8954</v>
      </c>
      <c r="D450" s="33">
        <f t="shared" ref="D450:G450" si="136">+D451+D452+D453</f>
        <v>2960</v>
      </c>
      <c r="E450" s="33">
        <f t="shared" si="136"/>
        <v>1683</v>
      </c>
      <c r="F450" s="33">
        <f t="shared" si="136"/>
        <v>2510</v>
      </c>
      <c r="G450" s="33">
        <f t="shared" si="136"/>
        <v>1801</v>
      </c>
      <c r="H450" s="16" t="s">
        <v>435</v>
      </c>
      <c r="I450" s="39" t="s">
        <v>435</v>
      </c>
      <c r="J450" s="39" t="s">
        <v>435</v>
      </c>
      <c r="K450" s="99"/>
      <c r="L450" s="5"/>
    </row>
    <row r="451" spans="1:12" ht="15.75" x14ac:dyDescent="0.25">
      <c r="A451" s="10" t="s">
        <v>1</v>
      </c>
      <c r="B451" s="65" t="s">
        <v>109</v>
      </c>
      <c r="C451" s="39">
        <v>4130</v>
      </c>
      <c r="D451" s="39">
        <v>1009</v>
      </c>
      <c r="E451" s="39">
        <v>1013</v>
      </c>
      <c r="F451" s="39">
        <v>1054</v>
      </c>
      <c r="G451" s="39">
        <v>1054</v>
      </c>
      <c r="H451" s="16" t="s">
        <v>435</v>
      </c>
      <c r="I451" s="39" t="s">
        <v>435</v>
      </c>
      <c r="J451" s="39" t="s">
        <v>435</v>
      </c>
      <c r="K451" s="99"/>
      <c r="L451" s="5"/>
    </row>
    <row r="452" spans="1:12" ht="15.75" x14ac:dyDescent="0.25">
      <c r="A452" s="10" t="s">
        <v>48</v>
      </c>
      <c r="B452" s="65" t="s">
        <v>110</v>
      </c>
      <c r="C452" s="39">
        <v>4758</v>
      </c>
      <c r="D452" s="39">
        <v>1935</v>
      </c>
      <c r="E452" s="39">
        <v>654</v>
      </c>
      <c r="F452" s="39">
        <v>1439</v>
      </c>
      <c r="G452" s="39">
        <v>730</v>
      </c>
      <c r="H452" s="16" t="s">
        <v>435</v>
      </c>
      <c r="I452" s="39" t="s">
        <v>435</v>
      </c>
      <c r="J452" s="39" t="s">
        <v>435</v>
      </c>
      <c r="K452" s="99"/>
      <c r="L452" s="5"/>
    </row>
    <row r="453" spans="1:12" ht="15.75" x14ac:dyDescent="0.25">
      <c r="A453" s="27" t="s">
        <v>167</v>
      </c>
      <c r="B453" s="65" t="s">
        <v>170</v>
      </c>
      <c r="C453" s="36">
        <v>66</v>
      </c>
      <c r="D453" s="39">
        <v>16</v>
      </c>
      <c r="E453" s="36">
        <v>16</v>
      </c>
      <c r="F453" s="36">
        <v>17</v>
      </c>
      <c r="G453" s="36">
        <v>17</v>
      </c>
      <c r="H453" s="16" t="s">
        <v>435</v>
      </c>
      <c r="I453" s="39" t="s">
        <v>435</v>
      </c>
      <c r="J453" s="39" t="s">
        <v>435</v>
      </c>
      <c r="K453" s="99"/>
      <c r="L453" s="5"/>
    </row>
    <row r="454" spans="1:12" ht="15.75" x14ac:dyDescent="0.25">
      <c r="A454" s="45" t="s">
        <v>114</v>
      </c>
      <c r="B454" s="47" t="s">
        <v>113</v>
      </c>
      <c r="C454" s="33">
        <f>+C455+C478</f>
        <v>7426</v>
      </c>
      <c r="D454" s="33">
        <f>+D455+D478</f>
        <v>1440</v>
      </c>
      <c r="E454" s="33">
        <f>+E455+E478</f>
        <v>2536</v>
      </c>
      <c r="F454" s="33">
        <f>+F455+F478</f>
        <v>2343</v>
      </c>
      <c r="G454" s="33">
        <f>+G455+G478</f>
        <v>1107</v>
      </c>
      <c r="H454" s="15">
        <v>7500</v>
      </c>
      <c r="I454" s="18">
        <v>8000</v>
      </c>
      <c r="J454" s="18">
        <v>9000</v>
      </c>
      <c r="K454" s="99"/>
      <c r="L454" s="5"/>
    </row>
    <row r="455" spans="1:12" ht="15.75" x14ac:dyDescent="0.25">
      <c r="A455" s="45" t="s">
        <v>30</v>
      </c>
      <c r="B455" s="47" t="s">
        <v>117</v>
      </c>
      <c r="C455" s="33">
        <f>+C456+C457+C458+C459+C460+C461+C462+C463+C464+C465+C468+C469+C470+C471+C472+C473+C474+C475+C466+C467+C476+C477</f>
        <v>3935</v>
      </c>
      <c r="D455" s="33">
        <f t="shared" ref="D455:G455" si="137">+D456+D457+D458+D459+D460+D461+D462+D463+D464+D465+D468+D469+D470+D471+D472+D473+D474+D475+D466+D467+D476+D477</f>
        <v>842</v>
      </c>
      <c r="E455" s="33">
        <f t="shared" si="137"/>
        <v>1039</v>
      </c>
      <c r="F455" s="33">
        <f t="shared" si="137"/>
        <v>1695</v>
      </c>
      <c r="G455" s="33">
        <f t="shared" si="137"/>
        <v>359</v>
      </c>
      <c r="H455" s="15">
        <v>4000</v>
      </c>
      <c r="I455" s="18">
        <v>4000</v>
      </c>
      <c r="J455" s="18">
        <v>4000</v>
      </c>
      <c r="K455" s="99"/>
      <c r="L455" s="5"/>
    </row>
    <row r="456" spans="1:12" ht="15.75" x14ac:dyDescent="0.25">
      <c r="A456" s="9" t="s">
        <v>223</v>
      </c>
      <c r="B456" s="94"/>
      <c r="C456" s="78">
        <v>250</v>
      </c>
      <c r="D456" s="39">
        <v>0</v>
      </c>
      <c r="E456" s="36">
        <v>100</v>
      </c>
      <c r="F456" s="36">
        <v>150</v>
      </c>
      <c r="G456" s="36">
        <v>0</v>
      </c>
      <c r="H456" s="16" t="s">
        <v>435</v>
      </c>
      <c r="I456" s="39" t="s">
        <v>435</v>
      </c>
      <c r="J456" s="39" t="s">
        <v>435</v>
      </c>
      <c r="K456" s="99"/>
      <c r="L456" s="5"/>
    </row>
    <row r="457" spans="1:12" ht="15.75" x14ac:dyDescent="0.25">
      <c r="A457" s="9" t="s">
        <v>166</v>
      </c>
      <c r="B457" s="94"/>
      <c r="C457" s="78">
        <v>80</v>
      </c>
      <c r="D457" s="39">
        <v>13</v>
      </c>
      <c r="E457" s="36">
        <v>15</v>
      </c>
      <c r="F457" s="36">
        <v>25</v>
      </c>
      <c r="G457" s="36">
        <v>27</v>
      </c>
      <c r="H457" s="16" t="s">
        <v>435</v>
      </c>
      <c r="I457" s="39" t="s">
        <v>435</v>
      </c>
      <c r="J457" s="39" t="s">
        <v>435</v>
      </c>
      <c r="K457" s="99"/>
      <c r="L457" s="5"/>
    </row>
    <row r="458" spans="1:12" s="3" customFormat="1" ht="15.75" x14ac:dyDescent="0.25">
      <c r="A458" s="9" t="s">
        <v>198</v>
      </c>
      <c r="B458" s="94"/>
      <c r="C458" s="78">
        <v>70</v>
      </c>
      <c r="D458" s="39">
        <v>13</v>
      </c>
      <c r="E458" s="36">
        <v>15</v>
      </c>
      <c r="F458" s="36">
        <v>15</v>
      </c>
      <c r="G458" s="36">
        <v>27</v>
      </c>
      <c r="H458" s="16" t="s">
        <v>435</v>
      </c>
      <c r="I458" s="39" t="s">
        <v>435</v>
      </c>
      <c r="J458" s="39" t="s">
        <v>435</v>
      </c>
      <c r="K458" s="99"/>
      <c r="L458" s="5"/>
    </row>
    <row r="459" spans="1:12" s="3" customFormat="1" ht="15.75" x14ac:dyDescent="0.25">
      <c r="A459" s="9" t="s">
        <v>318</v>
      </c>
      <c r="B459" s="94"/>
      <c r="C459" s="78">
        <v>40</v>
      </c>
      <c r="D459" s="39">
        <v>0</v>
      </c>
      <c r="E459" s="36">
        <v>20</v>
      </c>
      <c r="F459" s="36">
        <v>20</v>
      </c>
      <c r="G459" s="36">
        <v>0</v>
      </c>
      <c r="H459" s="16" t="s">
        <v>435</v>
      </c>
      <c r="I459" s="39" t="s">
        <v>435</v>
      </c>
      <c r="J459" s="39" t="s">
        <v>435</v>
      </c>
      <c r="K459" s="99"/>
      <c r="L459" s="5"/>
    </row>
    <row r="460" spans="1:12" s="3" customFormat="1" ht="15.75" x14ac:dyDescent="0.25">
      <c r="A460" s="95" t="s">
        <v>401</v>
      </c>
      <c r="B460" s="94"/>
      <c r="C460" s="78">
        <v>70</v>
      </c>
      <c r="D460" s="39">
        <v>0</v>
      </c>
      <c r="E460" s="36">
        <v>70</v>
      </c>
      <c r="F460" s="36">
        <v>0</v>
      </c>
      <c r="G460" s="36">
        <v>0</v>
      </c>
      <c r="H460" s="16" t="s">
        <v>435</v>
      </c>
      <c r="I460" s="39" t="s">
        <v>435</v>
      </c>
      <c r="J460" s="39" t="s">
        <v>435</v>
      </c>
      <c r="K460" s="99"/>
      <c r="L460" s="5"/>
    </row>
    <row r="461" spans="1:12" s="3" customFormat="1" ht="15.75" x14ac:dyDescent="0.25">
      <c r="A461" s="9" t="s">
        <v>262</v>
      </c>
      <c r="B461" s="94"/>
      <c r="C461" s="78">
        <f t="shared" ref="C461:C475" si="138">+D461+E461+F461+G461</f>
        <v>58</v>
      </c>
      <c r="D461" s="39">
        <v>13</v>
      </c>
      <c r="E461" s="36">
        <v>15</v>
      </c>
      <c r="F461" s="36">
        <v>15</v>
      </c>
      <c r="G461" s="36">
        <v>15</v>
      </c>
      <c r="H461" s="16" t="s">
        <v>435</v>
      </c>
      <c r="I461" s="39" t="s">
        <v>435</v>
      </c>
      <c r="J461" s="39" t="s">
        <v>435</v>
      </c>
      <c r="K461" s="99"/>
      <c r="L461" s="5"/>
    </row>
    <row r="462" spans="1:12" s="3" customFormat="1" ht="15.75" x14ac:dyDescent="0.25">
      <c r="A462" s="9" t="s">
        <v>165</v>
      </c>
      <c r="B462" s="94"/>
      <c r="C462" s="78">
        <v>60</v>
      </c>
      <c r="D462" s="39">
        <v>60</v>
      </c>
      <c r="E462" s="36">
        <v>0</v>
      </c>
      <c r="F462" s="36">
        <v>0</v>
      </c>
      <c r="G462" s="36">
        <v>0</v>
      </c>
      <c r="H462" s="16" t="s">
        <v>435</v>
      </c>
      <c r="I462" s="39" t="s">
        <v>435</v>
      </c>
      <c r="J462" s="39" t="s">
        <v>435</v>
      </c>
      <c r="K462" s="99"/>
      <c r="L462" s="5"/>
    </row>
    <row r="463" spans="1:12" ht="15.75" x14ac:dyDescent="0.25">
      <c r="A463" s="9" t="s">
        <v>164</v>
      </c>
      <c r="B463" s="94"/>
      <c r="C463" s="78">
        <v>100</v>
      </c>
      <c r="D463" s="39">
        <v>100</v>
      </c>
      <c r="E463" s="36">
        <v>0</v>
      </c>
      <c r="F463" s="36">
        <v>0</v>
      </c>
      <c r="G463" s="36">
        <v>0</v>
      </c>
      <c r="H463" s="16" t="s">
        <v>435</v>
      </c>
      <c r="I463" s="39" t="s">
        <v>435</v>
      </c>
      <c r="J463" s="39" t="s">
        <v>435</v>
      </c>
      <c r="K463" s="99"/>
      <c r="L463" s="5"/>
    </row>
    <row r="464" spans="1:12" ht="15.75" x14ac:dyDescent="0.25">
      <c r="A464" s="9" t="s">
        <v>319</v>
      </c>
      <c r="B464" s="94"/>
      <c r="C464" s="78">
        <v>130</v>
      </c>
      <c r="D464" s="39">
        <v>100</v>
      </c>
      <c r="E464" s="36">
        <v>30</v>
      </c>
      <c r="F464" s="36">
        <v>0</v>
      </c>
      <c r="G464" s="36">
        <v>0</v>
      </c>
      <c r="H464" s="16" t="s">
        <v>435</v>
      </c>
      <c r="I464" s="39" t="s">
        <v>435</v>
      </c>
      <c r="J464" s="39" t="s">
        <v>435</v>
      </c>
      <c r="K464" s="99"/>
      <c r="L464" s="5"/>
    </row>
    <row r="465" spans="1:12" ht="15.75" x14ac:dyDescent="0.25">
      <c r="A465" s="12" t="s">
        <v>320</v>
      </c>
      <c r="B465" s="94"/>
      <c r="C465" s="78">
        <v>540</v>
      </c>
      <c r="D465" s="39">
        <v>0</v>
      </c>
      <c r="E465" s="36">
        <v>0</v>
      </c>
      <c r="F465" s="36">
        <v>300</v>
      </c>
      <c r="G465" s="36">
        <v>240</v>
      </c>
      <c r="H465" s="16" t="s">
        <v>435</v>
      </c>
      <c r="I465" s="39" t="s">
        <v>435</v>
      </c>
      <c r="J465" s="39" t="s">
        <v>435</v>
      </c>
      <c r="K465" s="99"/>
      <c r="L465" s="5"/>
    </row>
    <row r="466" spans="1:12" ht="15.75" x14ac:dyDescent="0.25">
      <c r="A466" s="10" t="s">
        <v>482</v>
      </c>
      <c r="B466" s="94"/>
      <c r="C466" s="78">
        <v>100</v>
      </c>
      <c r="D466" s="39">
        <v>0</v>
      </c>
      <c r="E466" s="36">
        <v>0</v>
      </c>
      <c r="F466" s="78">
        <v>100</v>
      </c>
      <c r="G466" s="36">
        <v>0</v>
      </c>
      <c r="H466" s="16" t="s">
        <v>435</v>
      </c>
      <c r="I466" s="39" t="s">
        <v>435</v>
      </c>
      <c r="J466" s="39" t="s">
        <v>435</v>
      </c>
      <c r="K466" s="99"/>
      <c r="L466" s="5"/>
    </row>
    <row r="467" spans="1:12" ht="15.75" x14ac:dyDescent="0.25">
      <c r="A467" s="10" t="s">
        <v>483</v>
      </c>
      <c r="B467" s="94"/>
      <c r="C467" s="78">
        <v>60</v>
      </c>
      <c r="D467" s="39">
        <v>0</v>
      </c>
      <c r="E467" s="36">
        <v>0</v>
      </c>
      <c r="F467" s="78">
        <v>60</v>
      </c>
      <c r="G467" s="36">
        <v>0</v>
      </c>
      <c r="H467" s="16" t="s">
        <v>435</v>
      </c>
      <c r="I467" s="39" t="s">
        <v>435</v>
      </c>
      <c r="J467" s="39" t="s">
        <v>435</v>
      </c>
      <c r="K467" s="99"/>
      <c r="L467" s="5"/>
    </row>
    <row r="468" spans="1:12" ht="15.75" x14ac:dyDescent="0.25">
      <c r="A468" s="34" t="s">
        <v>393</v>
      </c>
      <c r="B468" s="94"/>
      <c r="C468" s="78">
        <v>100</v>
      </c>
      <c r="D468" s="39">
        <v>0</v>
      </c>
      <c r="E468" s="36">
        <v>100</v>
      </c>
      <c r="F468" s="36">
        <v>0</v>
      </c>
      <c r="G468" s="36">
        <v>0</v>
      </c>
      <c r="H468" s="16" t="s">
        <v>435</v>
      </c>
      <c r="I468" s="39" t="s">
        <v>435</v>
      </c>
      <c r="J468" s="39" t="s">
        <v>435</v>
      </c>
      <c r="K468" s="99"/>
      <c r="L468" s="5"/>
    </row>
    <row r="469" spans="1:12" ht="15.75" x14ac:dyDescent="0.25">
      <c r="A469" s="96" t="s">
        <v>211</v>
      </c>
      <c r="B469" s="97"/>
      <c r="C469" s="78">
        <v>80</v>
      </c>
      <c r="D469" s="39">
        <v>20</v>
      </c>
      <c r="E469" s="36">
        <v>30</v>
      </c>
      <c r="F469" s="36">
        <v>20</v>
      </c>
      <c r="G469" s="36">
        <v>10</v>
      </c>
      <c r="H469" s="16" t="s">
        <v>435</v>
      </c>
      <c r="I469" s="39" t="s">
        <v>435</v>
      </c>
      <c r="J469" s="39" t="s">
        <v>435</v>
      </c>
      <c r="K469" s="99"/>
      <c r="L469" s="5"/>
    </row>
    <row r="470" spans="1:12" ht="30" x14ac:dyDescent="0.25">
      <c r="A470" s="12" t="s">
        <v>214</v>
      </c>
      <c r="B470" s="81"/>
      <c r="C470" s="78">
        <v>60</v>
      </c>
      <c r="D470" s="39">
        <v>60</v>
      </c>
      <c r="E470" s="36">
        <v>0</v>
      </c>
      <c r="F470" s="36">
        <v>0</v>
      </c>
      <c r="G470" s="36">
        <v>0</v>
      </c>
      <c r="H470" s="16" t="s">
        <v>435</v>
      </c>
      <c r="I470" s="39" t="s">
        <v>435</v>
      </c>
      <c r="J470" s="39" t="s">
        <v>435</v>
      </c>
      <c r="K470" s="99"/>
      <c r="L470" s="5"/>
    </row>
    <row r="471" spans="1:12" ht="15.75" x14ac:dyDescent="0.25">
      <c r="A471" s="12" t="s">
        <v>447</v>
      </c>
      <c r="B471" s="81"/>
      <c r="C471" s="78">
        <v>80</v>
      </c>
      <c r="D471" s="39">
        <v>20</v>
      </c>
      <c r="E471" s="36">
        <v>20</v>
      </c>
      <c r="F471" s="36">
        <v>20</v>
      </c>
      <c r="G471" s="36">
        <v>20</v>
      </c>
      <c r="H471" s="16" t="s">
        <v>435</v>
      </c>
      <c r="I471" s="39" t="s">
        <v>435</v>
      </c>
      <c r="J471" s="39" t="s">
        <v>435</v>
      </c>
      <c r="K471" s="99"/>
      <c r="L471" s="5"/>
    </row>
    <row r="472" spans="1:12" ht="15.75" x14ac:dyDescent="0.25">
      <c r="A472" s="12" t="s">
        <v>263</v>
      </c>
      <c r="B472" s="81"/>
      <c r="C472" s="78">
        <v>80</v>
      </c>
      <c r="D472" s="39">
        <v>20</v>
      </c>
      <c r="E472" s="36">
        <v>20</v>
      </c>
      <c r="F472" s="36">
        <v>20</v>
      </c>
      <c r="G472" s="36">
        <v>20</v>
      </c>
      <c r="H472" s="16" t="s">
        <v>435</v>
      </c>
      <c r="I472" s="39" t="s">
        <v>435</v>
      </c>
      <c r="J472" s="39" t="s">
        <v>435</v>
      </c>
      <c r="K472" s="99"/>
      <c r="L472" s="5"/>
    </row>
    <row r="473" spans="1:12" ht="45" x14ac:dyDescent="0.25">
      <c r="A473" s="12" t="s">
        <v>388</v>
      </c>
      <c r="B473" s="81"/>
      <c r="C473" s="78">
        <v>300</v>
      </c>
      <c r="D473" s="39">
        <v>300</v>
      </c>
      <c r="E473" s="36">
        <v>0</v>
      </c>
      <c r="F473" s="36">
        <v>0</v>
      </c>
      <c r="G473" s="36">
        <v>0</v>
      </c>
      <c r="H473" s="16" t="s">
        <v>435</v>
      </c>
      <c r="I473" s="39" t="s">
        <v>435</v>
      </c>
      <c r="J473" s="39" t="s">
        <v>435</v>
      </c>
      <c r="K473" s="99"/>
      <c r="L473" s="5"/>
    </row>
    <row r="474" spans="1:12" ht="15.75" x14ac:dyDescent="0.25">
      <c r="A474" s="9" t="s">
        <v>171</v>
      </c>
      <c r="B474" s="94"/>
      <c r="C474" s="78">
        <v>154</v>
      </c>
      <c r="D474" s="39">
        <v>100</v>
      </c>
      <c r="E474" s="36">
        <v>54</v>
      </c>
      <c r="F474" s="36">
        <v>0</v>
      </c>
      <c r="G474" s="36">
        <v>0</v>
      </c>
      <c r="H474" s="16" t="s">
        <v>435</v>
      </c>
      <c r="I474" s="39" t="s">
        <v>435</v>
      </c>
      <c r="J474" s="39" t="s">
        <v>435</v>
      </c>
      <c r="K474" s="99"/>
      <c r="L474" s="5"/>
    </row>
    <row r="475" spans="1:12" ht="60" x14ac:dyDescent="0.25">
      <c r="A475" s="38" t="s">
        <v>389</v>
      </c>
      <c r="B475" s="94"/>
      <c r="C475" s="78">
        <f t="shared" si="138"/>
        <v>23</v>
      </c>
      <c r="D475" s="39">
        <v>23</v>
      </c>
      <c r="E475" s="36">
        <v>0</v>
      </c>
      <c r="F475" s="36">
        <v>0</v>
      </c>
      <c r="G475" s="36">
        <v>0</v>
      </c>
      <c r="H475" s="16" t="s">
        <v>435</v>
      </c>
      <c r="I475" s="39" t="s">
        <v>435</v>
      </c>
      <c r="J475" s="39" t="s">
        <v>435</v>
      </c>
      <c r="K475" s="99"/>
      <c r="L475" s="5"/>
    </row>
    <row r="476" spans="1:12" ht="30" x14ac:dyDescent="0.25">
      <c r="A476" s="11" t="s">
        <v>488</v>
      </c>
      <c r="B476" s="94"/>
      <c r="C476" s="120">
        <v>700</v>
      </c>
      <c r="D476" s="36">
        <v>0</v>
      </c>
      <c r="E476" s="36">
        <v>250</v>
      </c>
      <c r="F476" s="36">
        <v>450</v>
      </c>
      <c r="G476" s="36">
        <v>0</v>
      </c>
      <c r="H476" s="16" t="s">
        <v>435</v>
      </c>
      <c r="I476" s="39" t="s">
        <v>435</v>
      </c>
      <c r="J476" s="39" t="s">
        <v>435</v>
      </c>
      <c r="K476" s="99"/>
      <c r="L476" s="5"/>
    </row>
    <row r="477" spans="1:12" ht="30" x14ac:dyDescent="0.25">
      <c r="A477" s="11" t="s">
        <v>501</v>
      </c>
      <c r="B477" s="94"/>
      <c r="C477" s="120">
        <v>800</v>
      </c>
      <c r="D477" s="36">
        <v>0</v>
      </c>
      <c r="E477" s="36">
        <v>300</v>
      </c>
      <c r="F477" s="36">
        <v>500</v>
      </c>
      <c r="G477" s="36">
        <v>0</v>
      </c>
      <c r="H477" s="16" t="s">
        <v>435</v>
      </c>
      <c r="I477" s="39" t="s">
        <v>435</v>
      </c>
      <c r="J477" s="39" t="s">
        <v>435</v>
      </c>
      <c r="K477" s="99"/>
      <c r="L477" s="5"/>
    </row>
    <row r="478" spans="1:12" ht="15.75" x14ac:dyDescent="0.25">
      <c r="A478" s="45" t="s">
        <v>38</v>
      </c>
      <c r="B478" s="47" t="s">
        <v>124</v>
      </c>
      <c r="C478" s="33">
        <f>+C479+C480+C481+C482+C483+C484+C485+C486+C487</f>
        <v>3491</v>
      </c>
      <c r="D478" s="33">
        <f t="shared" ref="D478:G478" si="139">+D479+D480+D481+D482+D483+D484+D485+D486+D487</f>
        <v>598</v>
      </c>
      <c r="E478" s="33">
        <f t="shared" si="139"/>
        <v>1497</v>
      </c>
      <c r="F478" s="33">
        <f t="shared" si="139"/>
        <v>648</v>
      </c>
      <c r="G478" s="33">
        <f t="shared" si="139"/>
        <v>748</v>
      </c>
      <c r="H478" s="15">
        <v>3500</v>
      </c>
      <c r="I478" s="18">
        <v>4000</v>
      </c>
      <c r="J478" s="18">
        <v>5000</v>
      </c>
      <c r="K478" s="99"/>
      <c r="L478" s="5"/>
    </row>
    <row r="479" spans="1:12" ht="15.75" x14ac:dyDescent="0.25">
      <c r="A479" s="34" t="s">
        <v>503</v>
      </c>
      <c r="B479" s="47"/>
      <c r="C479" s="36">
        <v>1292</v>
      </c>
      <c r="D479" s="36">
        <v>48</v>
      </c>
      <c r="E479" s="36">
        <v>48</v>
      </c>
      <c r="F479" s="36">
        <v>648</v>
      </c>
      <c r="G479" s="36">
        <v>548</v>
      </c>
      <c r="H479" s="16" t="s">
        <v>435</v>
      </c>
      <c r="I479" s="39" t="s">
        <v>435</v>
      </c>
      <c r="J479" s="39" t="s">
        <v>435</v>
      </c>
      <c r="K479" s="99"/>
      <c r="L479" s="5"/>
    </row>
    <row r="480" spans="1:12" ht="15.75" x14ac:dyDescent="0.25">
      <c r="A480" s="10" t="s">
        <v>321</v>
      </c>
      <c r="B480" s="47"/>
      <c r="C480" s="36">
        <v>50</v>
      </c>
      <c r="D480" s="36">
        <v>50</v>
      </c>
      <c r="E480" s="36">
        <v>0</v>
      </c>
      <c r="F480" s="36">
        <v>0</v>
      </c>
      <c r="G480" s="36">
        <v>0</v>
      </c>
      <c r="H480" s="16" t="s">
        <v>435</v>
      </c>
      <c r="I480" s="39" t="s">
        <v>435</v>
      </c>
      <c r="J480" s="39" t="s">
        <v>435</v>
      </c>
      <c r="K480" s="99"/>
      <c r="L480" s="5"/>
    </row>
    <row r="481" spans="1:12" ht="15.75" x14ac:dyDescent="0.25">
      <c r="A481" s="12" t="s">
        <v>444</v>
      </c>
      <c r="B481" s="12"/>
      <c r="C481" s="78">
        <v>264</v>
      </c>
      <c r="D481" s="39">
        <v>0</v>
      </c>
      <c r="E481" s="36">
        <v>264</v>
      </c>
      <c r="F481" s="36">
        <v>0</v>
      </c>
      <c r="G481" s="36">
        <v>0</v>
      </c>
      <c r="H481" s="16" t="s">
        <v>435</v>
      </c>
      <c r="I481" s="39" t="s">
        <v>435</v>
      </c>
      <c r="J481" s="39" t="s">
        <v>435</v>
      </c>
      <c r="K481" s="99"/>
      <c r="L481" s="5"/>
    </row>
    <row r="482" spans="1:12" ht="17.25" customHeight="1" x14ac:dyDescent="0.25">
      <c r="A482" s="12" t="s">
        <v>445</v>
      </c>
      <c r="B482" s="12"/>
      <c r="C482" s="78">
        <v>435</v>
      </c>
      <c r="D482" s="39">
        <v>0</v>
      </c>
      <c r="E482" s="10">
        <v>435</v>
      </c>
      <c r="F482" s="5">
        <v>0</v>
      </c>
      <c r="G482" s="36">
        <v>0</v>
      </c>
      <c r="H482" s="16" t="s">
        <v>435</v>
      </c>
      <c r="I482" s="39" t="s">
        <v>435</v>
      </c>
      <c r="J482" s="39" t="s">
        <v>435</v>
      </c>
      <c r="K482" s="99"/>
      <c r="L482" s="5"/>
    </row>
    <row r="483" spans="1:12" ht="30" x14ac:dyDescent="0.25">
      <c r="A483" s="12" t="s">
        <v>264</v>
      </c>
      <c r="B483" s="9"/>
      <c r="C483" s="98">
        <v>1010</v>
      </c>
      <c r="D483" s="39">
        <v>500</v>
      </c>
      <c r="E483" s="36">
        <v>510</v>
      </c>
      <c r="F483" s="36">
        <v>0</v>
      </c>
      <c r="G483" s="36">
        <v>0</v>
      </c>
      <c r="H483" s="16" t="s">
        <v>435</v>
      </c>
      <c r="I483" s="39" t="s">
        <v>435</v>
      </c>
      <c r="J483" s="39" t="s">
        <v>435</v>
      </c>
      <c r="K483" s="99"/>
      <c r="L483" s="5"/>
    </row>
    <row r="484" spans="1:12" ht="30" x14ac:dyDescent="0.25">
      <c r="A484" s="11" t="s">
        <v>343</v>
      </c>
      <c r="B484" s="10"/>
      <c r="C484" s="10">
        <v>200</v>
      </c>
      <c r="D484" s="39">
        <v>0</v>
      </c>
      <c r="E484" s="10">
        <v>200</v>
      </c>
      <c r="F484" s="10">
        <v>0</v>
      </c>
      <c r="G484" s="36">
        <v>0</v>
      </c>
      <c r="H484" s="16" t="s">
        <v>435</v>
      </c>
      <c r="I484" s="39" t="s">
        <v>435</v>
      </c>
      <c r="J484" s="39" t="s">
        <v>435</v>
      </c>
      <c r="K484" s="99"/>
      <c r="L484" s="5"/>
    </row>
    <row r="485" spans="1:12" ht="15.75" x14ac:dyDescent="0.25">
      <c r="A485" s="10" t="s">
        <v>473</v>
      </c>
      <c r="B485" s="10"/>
      <c r="C485" s="118">
        <v>100</v>
      </c>
      <c r="D485" s="119">
        <v>0</v>
      </c>
      <c r="E485" s="118">
        <v>0</v>
      </c>
      <c r="F485" s="118">
        <v>0</v>
      </c>
      <c r="G485" s="119">
        <v>100</v>
      </c>
      <c r="H485" s="16" t="s">
        <v>435</v>
      </c>
      <c r="I485" s="39" t="s">
        <v>435</v>
      </c>
      <c r="J485" s="39" t="s">
        <v>435</v>
      </c>
      <c r="K485" s="99"/>
    </row>
    <row r="486" spans="1:12" ht="15.75" x14ac:dyDescent="0.25">
      <c r="A486" s="10" t="s">
        <v>474</v>
      </c>
      <c r="B486" s="10"/>
      <c r="C486" s="118">
        <v>40</v>
      </c>
      <c r="D486" s="119">
        <v>0</v>
      </c>
      <c r="E486" s="118">
        <v>40</v>
      </c>
      <c r="F486" s="118">
        <v>0</v>
      </c>
      <c r="G486" s="119">
        <v>0</v>
      </c>
      <c r="H486" s="16" t="s">
        <v>435</v>
      </c>
      <c r="I486" s="39" t="s">
        <v>435</v>
      </c>
      <c r="J486" s="39" t="s">
        <v>435</v>
      </c>
      <c r="K486" s="99"/>
    </row>
    <row r="487" spans="1:12" ht="30" x14ac:dyDescent="0.25">
      <c r="A487" s="11" t="s">
        <v>475</v>
      </c>
      <c r="B487" s="10"/>
      <c r="C487" s="118">
        <v>100</v>
      </c>
      <c r="D487" s="119">
        <v>0</v>
      </c>
      <c r="E487" s="118">
        <v>0</v>
      </c>
      <c r="F487" s="118">
        <v>0</v>
      </c>
      <c r="G487" s="119">
        <v>100</v>
      </c>
      <c r="H487" s="16" t="s">
        <v>435</v>
      </c>
      <c r="I487" s="39" t="s">
        <v>435</v>
      </c>
      <c r="J487" s="39" t="s">
        <v>435</v>
      </c>
      <c r="K487" s="99"/>
    </row>
    <row r="488" spans="1:12" ht="15.75" x14ac:dyDescent="0.25">
      <c r="A488" s="5"/>
      <c r="B488" s="5"/>
      <c r="C488" s="6"/>
      <c r="D488" s="7"/>
      <c r="E488" s="6"/>
      <c r="F488" s="6"/>
      <c r="G488" s="8"/>
    </row>
    <row r="489" spans="1:12" ht="15.75" x14ac:dyDescent="0.25">
      <c r="A489" s="5"/>
      <c r="B489" s="5"/>
      <c r="C489" s="6"/>
      <c r="D489" s="7"/>
      <c r="E489" s="6"/>
      <c r="F489" s="6"/>
      <c r="G489" s="8"/>
    </row>
    <row r="490" spans="1:12" ht="15.75" x14ac:dyDescent="0.25">
      <c r="A490" s="5"/>
      <c r="B490" s="5"/>
      <c r="C490" s="6"/>
      <c r="D490" s="7"/>
      <c r="E490" s="6"/>
      <c r="F490" s="6"/>
      <c r="G490" s="8"/>
    </row>
    <row r="491" spans="1:12" ht="15.75" x14ac:dyDescent="0.25">
      <c r="A491" s="5"/>
      <c r="B491" s="5"/>
      <c r="C491" s="6"/>
      <c r="D491" s="7"/>
      <c r="E491" s="6"/>
      <c r="F491" s="6"/>
      <c r="G491" s="8"/>
    </row>
    <row r="492" spans="1:12" ht="15.75" x14ac:dyDescent="0.25">
      <c r="A492" s="5"/>
      <c r="B492" s="5"/>
      <c r="C492" s="6"/>
      <c r="D492" s="7"/>
      <c r="E492" s="6"/>
      <c r="F492" s="6"/>
      <c r="G492" s="8"/>
    </row>
    <row r="493" spans="1:12" ht="15.75" x14ac:dyDescent="0.25">
      <c r="A493" s="5"/>
      <c r="B493" s="5"/>
      <c r="C493" s="6"/>
      <c r="D493" s="7"/>
      <c r="E493" s="6"/>
      <c r="F493" s="6"/>
      <c r="G493" s="8"/>
    </row>
    <row r="494" spans="1:12" ht="15.75" x14ac:dyDescent="0.25">
      <c r="A494" s="5"/>
      <c r="B494" s="5"/>
      <c r="C494" s="6"/>
      <c r="D494" s="7"/>
      <c r="E494" s="6"/>
      <c r="F494" s="6"/>
      <c r="G494" s="8"/>
    </row>
    <row r="495" spans="1:12" ht="15.75" x14ac:dyDescent="0.25">
      <c r="A495" s="5"/>
      <c r="B495" s="5"/>
      <c r="C495" s="6"/>
      <c r="D495" s="7"/>
      <c r="E495" s="6"/>
      <c r="F495" s="6"/>
      <c r="G495" s="8"/>
    </row>
    <row r="496" spans="1:12" ht="15.75" x14ac:dyDescent="0.25">
      <c r="A496" s="5"/>
      <c r="B496" s="5"/>
      <c r="C496" s="6"/>
      <c r="D496" s="7"/>
      <c r="E496" s="6"/>
      <c r="F496" s="6"/>
      <c r="G496" s="8"/>
    </row>
    <row r="497" spans="1:7" ht="15.75" x14ac:dyDescent="0.25">
      <c r="A497" s="5"/>
      <c r="B497" s="5"/>
      <c r="C497" s="6"/>
      <c r="D497" s="7"/>
      <c r="E497" s="6"/>
      <c r="F497" s="6"/>
      <c r="G497" s="8"/>
    </row>
    <row r="498" spans="1:7" ht="15.75" x14ac:dyDescent="0.25">
      <c r="A498" s="5"/>
      <c r="B498" s="5"/>
      <c r="C498" s="6"/>
      <c r="D498" s="7"/>
      <c r="E498" s="6"/>
      <c r="F498" s="6"/>
      <c r="G498" s="8"/>
    </row>
    <row r="499" spans="1:7" ht="15.75" x14ac:dyDescent="0.25">
      <c r="A499" s="5"/>
      <c r="B499" s="5"/>
      <c r="C499" s="6"/>
      <c r="D499" s="7"/>
      <c r="E499" s="6"/>
      <c r="F499" s="6"/>
      <c r="G499" s="8"/>
    </row>
    <row r="500" spans="1:7" ht="15.75" x14ac:dyDescent="0.25">
      <c r="A500" s="5"/>
      <c r="B500" s="5"/>
      <c r="C500" s="6"/>
      <c r="D500" s="7"/>
      <c r="E500" s="6"/>
      <c r="F500" s="6"/>
      <c r="G500" s="8"/>
    </row>
    <row r="501" spans="1:7" ht="15.75" x14ac:dyDescent="0.25">
      <c r="A501" s="5"/>
      <c r="B501" s="5"/>
      <c r="C501" s="6"/>
      <c r="D501" s="7"/>
      <c r="E501" s="6"/>
      <c r="F501" s="6"/>
      <c r="G501" s="8"/>
    </row>
    <row r="502" spans="1:7" ht="15.75" x14ac:dyDescent="0.25">
      <c r="A502" s="5"/>
      <c r="B502" s="5"/>
      <c r="C502" s="6"/>
      <c r="D502" s="7"/>
      <c r="E502" s="6"/>
      <c r="F502" s="6"/>
      <c r="G502" s="8"/>
    </row>
    <row r="503" spans="1:7" ht="15.75" x14ac:dyDescent="0.25">
      <c r="A503" s="5"/>
      <c r="B503" s="5"/>
      <c r="C503" s="6"/>
      <c r="D503" s="7"/>
      <c r="E503" s="6"/>
      <c r="F503" s="6"/>
      <c r="G503" s="8"/>
    </row>
    <row r="504" spans="1:7" ht="15.75" x14ac:dyDescent="0.25">
      <c r="A504" s="5"/>
      <c r="B504" s="5"/>
      <c r="C504" s="6"/>
      <c r="D504" s="7"/>
      <c r="E504" s="6"/>
      <c r="F504" s="6"/>
      <c r="G504" s="8"/>
    </row>
    <row r="505" spans="1:7" ht="15.75" x14ac:dyDescent="0.25">
      <c r="A505" s="5"/>
      <c r="B505" s="5"/>
      <c r="C505" s="6"/>
      <c r="D505" s="7"/>
      <c r="E505" s="6"/>
      <c r="F505" s="6"/>
      <c r="G505" s="8"/>
    </row>
    <row r="506" spans="1:7" ht="15.75" x14ac:dyDescent="0.25">
      <c r="A506" s="5"/>
      <c r="B506" s="5"/>
      <c r="C506" s="6"/>
      <c r="D506" s="7"/>
      <c r="E506" s="6"/>
      <c r="F506" s="6"/>
      <c r="G506" s="8"/>
    </row>
    <row r="507" spans="1:7" ht="15.75" x14ac:dyDescent="0.25">
      <c r="A507" s="5"/>
      <c r="B507" s="5"/>
      <c r="C507" s="6"/>
      <c r="D507" s="7"/>
      <c r="E507" s="6"/>
      <c r="F507" s="6"/>
      <c r="G507" s="8"/>
    </row>
    <row r="508" spans="1:7" ht="15.75" x14ac:dyDescent="0.25">
      <c r="A508" s="5"/>
      <c r="B508" s="5"/>
      <c r="C508" s="6"/>
      <c r="D508" s="7"/>
      <c r="E508" s="6"/>
      <c r="F508" s="6"/>
      <c r="G508" s="8"/>
    </row>
    <row r="509" spans="1:7" ht="15.75" x14ac:dyDescent="0.25">
      <c r="A509" s="5"/>
      <c r="B509" s="5"/>
      <c r="C509" s="6"/>
      <c r="D509" s="7"/>
      <c r="E509" s="6"/>
      <c r="F509" s="6"/>
      <c r="G509" s="8"/>
    </row>
    <row r="510" spans="1:7" ht="15.75" x14ac:dyDescent="0.25">
      <c r="A510" s="5"/>
      <c r="B510" s="5"/>
      <c r="C510" s="6"/>
      <c r="D510" s="7"/>
      <c r="E510" s="6"/>
      <c r="F510" s="6"/>
      <c r="G510" s="8"/>
    </row>
    <row r="511" spans="1:7" ht="15.75" x14ac:dyDescent="0.25">
      <c r="A511" s="5"/>
      <c r="B511" s="5"/>
      <c r="C511" s="6"/>
      <c r="D511" s="7"/>
      <c r="E511" s="6"/>
      <c r="F511" s="6"/>
      <c r="G511" s="8"/>
    </row>
    <row r="512" spans="1:7" ht="15.75" x14ac:dyDescent="0.25">
      <c r="A512" s="5"/>
      <c r="B512" s="5"/>
      <c r="C512" s="6"/>
      <c r="D512" s="7"/>
      <c r="E512" s="6"/>
      <c r="F512" s="6"/>
      <c r="G512" s="8"/>
    </row>
    <row r="513" spans="1:7" ht="15.75" x14ac:dyDescent="0.25">
      <c r="A513" s="5"/>
      <c r="B513" s="5"/>
      <c r="C513" s="6"/>
      <c r="D513" s="7"/>
      <c r="E513" s="6"/>
      <c r="F513" s="6"/>
      <c r="G513" s="8"/>
    </row>
    <row r="514" spans="1:7" ht="15.75" x14ac:dyDescent="0.25">
      <c r="A514" s="5"/>
      <c r="B514" s="5"/>
      <c r="C514" s="6"/>
      <c r="D514" s="7"/>
      <c r="E514" s="6"/>
      <c r="F514" s="6"/>
      <c r="G514" s="8"/>
    </row>
    <row r="515" spans="1:7" ht="15.75" x14ac:dyDescent="0.25">
      <c r="A515" s="5"/>
      <c r="B515" s="5"/>
      <c r="C515" s="6"/>
      <c r="D515" s="7"/>
      <c r="E515" s="6"/>
      <c r="F515" s="6"/>
      <c r="G515" s="8"/>
    </row>
    <row r="516" spans="1:7" ht="15.75" x14ac:dyDescent="0.25">
      <c r="A516" s="5"/>
      <c r="B516" s="5"/>
      <c r="C516" s="6"/>
      <c r="D516" s="7"/>
      <c r="E516" s="6"/>
      <c r="F516" s="6"/>
      <c r="G516" s="8"/>
    </row>
    <row r="517" spans="1:7" ht="15.75" x14ac:dyDescent="0.25">
      <c r="A517" s="5"/>
      <c r="B517" s="5"/>
      <c r="C517" s="6"/>
      <c r="D517" s="7"/>
      <c r="E517" s="6"/>
      <c r="F517" s="6"/>
      <c r="G517" s="8"/>
    </row>
    <row r="518" spans="1:7" ht="15.75" x14ac:dyDescent="0.25">
      <c r="A518" s="5"/>
      <c r="B518" s="5"/>
      <c r="C518" s="6"/>
      <c r="D518" s="7"/>
      <c r="E518" s="6"/>
      <c r="F518" s="6"/>
      <c r="G518" s="8"/>
    </row>
    <row r="519" spans="1:7" ht="15.75" x14ac:dyDescent="0.25">
      <c r="A519" s="5"/>
      <c r="B519" s="5"/>
      <c r="C519" s="6"/>
      <c r="D519" s="7"/>
      <c r="E519" s="6"/>
      <c r="F519" s="6"/>
      <c r="G519" s="8"/>
    </row>
    <row r="520" spans="1:7" ht="15.75" x14ac:dyDescent="0.25">
      <c r="A520" s="5"/>
      <c r="B520" s="5"/>
      <c r="C520" s="6"/>
      <c r="D520" s="7"/>
      <c r="E520" s="6"/>
      <c r="F520" s="6"/>
      <c r="G520" s="8"/>
    </row>
    <row r="521" spans="1:7" ht="15.75" x14ac:dyDescent="0.25">
      <c r="A521" s="5"/>
      <c r="B521" s="5"/>
      <c r="C521" s="6"/>
      <c r="D521" s="7"/>
      <c r="E521" s="6"/>
      <c r="F521" s="6"/>
      <c r="G521" s="8"/>
    </row>
    <row r="522" spans="1:7" ht="15.75" x14ac:dyDescent="0.25">
      <c r="A522" s="5"/>
      <c r="B522" s="5"/>
      <c r="C522" s="6"/>
      <c r="D522" s="7"/>
      <c r="E522" s="6"/>
      <c r="F522" s="6"/>
      <c r="G522" s="8"/>
    </row>
    <row r="523" spans="1:7" ht="15.75" x14ac:dyDescent="0.25">
      <c r="A523" s="5"/>
      <c r="B523" s="5"/>
      <c r="C523" s="6"/>
      <c r="D523" s="7"/>
      <c r="E523" s="6"/>
      <c r="F523" s="6"/>
      <c r="G523" s="8"/>
    </row>
    <row r="524" spans="1:7" ht="15.75" x14ac:dyDescent="0.25">
      <c r="A524" s="5"/>
      <c r="B524" s="5"/>
      <c r="C524" s="6"/>
      <c r="D524" s="7"/>
      <c r="E524" s="6"/>
      <c r="F524" s="6"/>
      <c r="G524" s="8"/>
    </row>
    <row r="525" spans="1:7" ht="15.75" x14ac:dyDescent="0.25">
      <c r="A525" s="5"/>
      <c r="B525" s="5"/>
      <c r="C525" s="6"/>
      <c r="D525" s="7"/>
      <c r="E525" s="6"/>
      <c r="F525" s="6"/>
      <c r="G525" s="8"/>
    </row>
    <row r="526" spans="1:7" ht="15.75" x14ac:dyDescent="0.25">
      <c r="A526" s="5"/>
      <c r="B526" s="5"/>
      <c r="C526" s="6"/>
      <c r="D526" s="7"/>
      <c r="E526" s="6"/>
      <c r="F526" s="6"/>
      <c r="G526" s="8"/>
    </row>
    <row r="527" spans="1:7" ht="15.75" x14ac:dyDescent="0.25">
      <c r="A527" s="5"/>
      <c r="B527" s="5"/>
      <c r="C527" s="6"/>
      <c r="D527" s="7"/>
      <c r="E527" s="6"/>
      <c r="F527" s="6"/>
      <c r="G527" s="8"/>
    </row>
    <row r="528" spans="1:7" ht="15.75" x14ac:dyDescent="0.25">
      <c r="A528" s="5"/>
      <c r="B528" s="5"/>
      <c r="C528" s="6"/>
      <c r="D528" s="7"/>
      <c r="E528" s="6"/>
      <c r="F528" s="6"/>
      <c r="G528" s="8"/>
    </row>
    <row r="529" spans="1:7" ht="15.75" x14ac:dyDescent="0.25">
      <c r="A529" s="5"/>
      <c r="B529" s="5"/>
      <c r="C529" s="6"/>
      <c r="D529" s="7"/>
      <c r="E529" s="6"/>
      <c r="F529" s="6"/>
      <c r="G529" s="8"/>
    </row>
    <row r="530" spans="1:7" ht="15.75" x14ac:dyDescent="0.25">
      <c r="A530" s="5"/>
      <c r="B530" s="5"/>
      <c r="C530" s="6"/>
      <c r="D530" s="7"/>
      <c r="E530" s="6"/>
      <c r="F530" s="6"/>
      <c r="G530" s="8"/>
    </row>
    <row r="531" spans="1:7" ht="15.75" x14ac:dyDescent="0.25">
      <c r="A531" s="5"/>
      <c r="B531" s="5"/>
      <c r="C531" s="6"/>
      <c r="D531" s="7"/>
      <c r="E531" s="6"/>
      <c r="F531" s="6"/>
      <c r="G531" s="8"/>
    </row>
    <row r="532" spans="1:7" ht="15.75" x14ac:dyDescent="0.25">
      <c r="A532" s="5"/>
      <c r="B532" s="5"/>
      <c r="C532" s="6"/>
      <c r="D532" s="7"/>
      <c r="E532" s="6"/>
      <c r="F532" s="6"/>
      <c r="G532" s="8"/>
    </row>
    <row r="533" spans="1:7" ht="15.75" x14ac:dyDescent="0.25">
      <c r="A533" s="5"/>
      <c r="B533" s="5"/>
      <c r="C533" s="6"/>
      <c r="D533" s="7"/>
      <c r="E533" s="6"/>
      <c r="F533" s="6"/>
      <c r="G533" s="8"/>
    </row>
    <row r="534" spans="1:7" ht="15.75" x14ac:dyDescent="0.25">
      <c r="A534" s="5"/>
      <c r="B534" s="5"/>
      <c r="C534" s="6"/>
      <c r="D534" s="7"/>
      <c r="E534" s="6"/>
      <c r="F534" s="6"/>
      <c r="G534" s="8"/>
    </row>
    <row r="535" spans="1:7" ht="15.75" x14ac:dyDescent="0.25">
      <c r="A535" s="5"/>
      <c r="B535" s="5"/>
      <c r="C535" s="6"/>
      <c r="D535" s="7"/>
      <c r="E535" s="6"/>
      <c r="F535" s="6"/>
      <c r="G535" s="8"/>
    </row>
    <row r="536" spans="1:7" ht="15.75" x14ac:dyDescent="0.25">
      <c r="A536" s="5"/>
      <c r="B536" s="5"/>
      <c r="C536" s="6"/>
      <c r="D536" s="7"/>
      <c r="E536" s="6"/>
      <c r="F536" s="6"/>
      <c r="G536" s="8"/>
    </row>
    <row r="537" spans="1:7" ht="15.75" x14ac:dyDescent="0.25">
      <c r="A537" s="5"/>
      <c r="B537" s="5"/>
      <c r="C537" s="6"/>
      <c r="D537" s="7"/>
      <c r="E537" s="6"/>
      <c r="F537" s="6"/>
      <c r="G537" s="8"/>
    </row>
    <row r="538" spans="1:7" ht="15.75" x14ac:dyDescent="0.25">
      <c r="A538" s="5"/>
      <c r="B538" s="5"/>
      <c r="C538" s="6"/>
      <c r="D538" s="7"/>
      <c r="E538" s="6"/>
      <c r="F538" s="6"/>
      <c r="G538" s="8"/>
    </row>
    <row r="539" spans="1:7" ht="15.75" x14ac:dyDescent="0.25">
      <c r="A539" s="5"/>
      <c r="B539" s="5"/>
      <c r="C539" s="6"/>
      <c r="D539" s="7"/>
      <c r="E539" s="6"/>
      <c r="F539" s="6"/>
      <c r="G539" s="8"/>
    </row>
    <row r="540" spans="1:7" ht="15.75" x14ac:dyDescent="0.25">
      <c r="A540" s="5"/>
      <c r="B540" s="5"/>
      <c r="C540" s="6"/>
      <c r="D540" s="7"/>
      <c r="E540" s="6"/>
      <c r="F540" s="6"/>
      <c r="G540" s="8"/>
    </row>
    <row r="541" spans="1:7" ht="15.75" x14ac:dyDescent="0.25">
      <c r="A541" s="5"/>
      <c r="B541" s="5"/>
      <c r="C541" s="6"/>
      <c r="D541" s="7"/>
      <c r="E541" s="6"/>
      <c r="F541" s="6"/>
      <c r="G541" s="8"/>
    </row>
    <row r="542" spans="1:7" ht="15.75" x14ac:dyDescent="0.25">
      <c r="A542" s="5"/>
      <c r="B542" s="5"/>
      <c r="C542" s="6"/>
      <c r="D542" s="7"/>
      <c r="E542" s="6"/>
      <c r="F542" s="6"/>
      <c r="G542" s="8"/>
    </row>
    <row r="543" spans="1:7" ht="15.75" x14ac:dyDescent="0.25">
      <c r="A543" s="5"/>
      <c r="B543" s="5"/>
      <c r="C543" s="6"/>
      <c r="D543" s="7"/>
      <c r="E543" s="6"/>
      <c r="F543" s="6"/>
      <c r="G543" s="8"/>
    </row>
    <row r="544" spans="1:7" ht="15.75" x14ac:dyDescent="0.25">
      <c r="A544" s="5"/>
      <c r="B544" s="5"/>
      <c r="C544" s="6"/>
      <c r="D544" s="7"/>
      <c r="E544" s="6"/>
      <c r="F544" s="6"/>
      <c r="G544" s="8"/>
    </row>
    <row r="545" spans="1:7" ht="15.75" x14ac:dyDescent="0.25">
      <c r="A545" s="5"/>
      <c r="B545" s="5"/>
      <c r="C545" s="6"/>
      <c r="D545" s="7"/>
      <c r="E545" s="6"/>
      <c r="F545" s="6"/>
      <c r="G545" s="8"/>
    </row>
    <row r="546" spans="1:7" ht="15.75" x14ac:dyDescent="0.25">
      <c r="A546" s="5"/>
      <c r="B546" s="5"/>
      <c r="C546" s="6"/>
      <c r="D546" s="7"/>
      <c r="E546" s="6"/>
      <c r="F546" s="6"/>
      <c r="G546" s="8"/>
    </row>
    <row r="547" spans="1:7" ht="15.75" x14ac:dyDescent="0.25">
      <c r="A547" s="5"/>
      <c r="B547" s="5"/>
      <c r="C547" s="6"/>
      <c r="D547" s="7"/>
      <c r="E547" s="6"/>
      <c r="F547" s="6"/>
      <c r="G547" s="8"/>
    </row>
    <row r="548" spans="1:7" ht="15.75" x14ac:dyDescent="0.25">
      <c r="A548" s="2"/>
      <c r="B548" s="2"/>
      <c r="C548" s="6"/>
      <c r="D548" s="7"/>
      <c r="E548" s="6"/>
      <c r="F548" s="6"/>
      <c r="G548" s="8"/>
    </row>
    <row r="549" spans="1:7" ht="15.75" x14ac:dyDescent="0.25">
      <c r="A549" s="2"/>
      <c r="B549" s="2"/>
      <c r="C549" s="6"/>
      <c r="D549" s="7"/>
      <c r="E549" s="6"/>
      <c r="F549" s="6"/>
      <c r="G549" s="8"/>
    </row>
    <row r="550" spans="1:7" ht="15.75" x14ac:dyDescent="0.25">
      <c r="A550" s="2"/>
      <c r="B550" s="2"/>
      <c r="C550" s="6"/>
      <c r="D550" s="7"/>
      <c r="E550" s="6"/>
      <c r="F550" s="6"/>
      <c r="G550" s="8"/>
    </row>
    <row r="551" spans="1:7" ht="15.75" x14ac:dyDescent="0.25">
      <c r="A551" s="2"/>
      <c r="B551" s="2"/>
      <c r="C551" s="6"/>
      <c r="D551" s="7"/>
      <c r="E551" s="6"/>
      <c r="F551" s="6"/>
      <c r="G551" s="8"/>
    </row>
    <row r="552" spans="1:7" ht="15.75" x14ac:dyDescent="0.25">
      <c r="C552" s="6"/>
      <c r="D552" s="7"/>
      <c r="E552" s="6"/>
      <c r="F552" s="6"/>
      <c r="G552" s="8"/>
    </row>
    <row r="553" spans="1:7" ht="15.75" x14ac:dyDescent="0.25">
      <c r="C553" s="6"/>
      <c r="D553" s="7"/>
      <c r="E553" s="6"/>
      <c r="F553" s="6"/>
      <c r="G553" s="8"/>
    </row>
    <row r="554" spans="1:7" ht="15.75" x14ac:dyDescent="0.25">
      <c r="C554" s="6"/>
      <c r="D554" s="7"/>
      <c r="E554" s="6"/>
      <c r="F554" s="6"/>
      <c r="G554" s="8"/>
    </row>
    <row r="555" spans="1:7" ht="15.75" x14ac:dyDescent="0.25">
      <c r="C555" s="6"/>
      <c r="D555" s="7"/>
      <c r="E555" s="6"/>
      <c r="F555" s="6"/>
      <c r="G555" s="8"/>
    </row>
    <row r="556" spans="1:7" ht="15.75" x14ac:dyDescent="0.25">
      <c r="C556" s="6"/>
      <c r="D556" s="7"/>
      <c r="E556" s="6"/>
      <c r="F556" s="6"/>
      <c r="G556" s="8"/>
    </row>
    <row r="557" spans="1:7" ht="15.75" x14ac:dyDescent="0.25">
      <c r="C557" s="6"/>
      <c r="D557" s="7"/>
      <c r="E557" s="6"/>
      <c r="F557" s="6"/>
      <c r="G557" s="8"/>
    </row>
    <row r="558" spans="1:7" ht="15.75" x14ac:dyDescent="0.25">
      <c r="D558" s="7"/>
      <c r="G558" s="8"/>
    </row>
    <row r="559" spans="1:7" ht="15.75" x14ac:dyDescent="0.25">
      <c r="D559" s="7"/>
    </row>
    <row r="562" spans="1:2" x14ac:dyDescent="0.2">
      <c r="A562" s="2"/>
      <c r="B562" s="2"/>
    </row>
    <row r="563" spans="1:2" x14ac:dyDescent="0.2">
      <c r="A563" s="2"/>
      <c r="B563" s="2"/>
    </row>
    <row r="564" spans="1:2" x14ac:dyDescent="0.2">
      <c r="A564" s="2"/>
      <c r="B564" s="2"/>
    </row>
    <row r="565" spans="1:2" x14ac:dyDescent="0.2">
      <c r="A565" s="2"/>
      <c r="B565" s="2"/>
    </row>
    <row r="566" spans="1:2" x14ac:dyDescent="0.2">
      <c r="A566" s="2"/>
      <c r="B566" s="2"/>
    </row>
    <row r="567" spans="1:2" x14ac:dyDescent="0.2">
      <c r="A567" s="2"/>
      <c r="B567" s="2"/>
    </row>
  </sheetData>
  <mergeCells count="5">
    <mergeCell ref="A3:E3"/>
    <mergeCell ref="A2:C2"/>
    <mergeCell ref="A4:B4"/>
    <mergeCell ref="D2:E2"/>
    <mergeCell ref="D5:F5"/>
  </mergeCells>
  <pageMargins left="0.11811023622047245" right="0.11811023622047245" top="0.74803149606299213" bottom="0.74803149606299213" header="0.31496062992125984" footer="0.31496062992125984"/>
  <pageSetup paperSize="9" scale="8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1</vt:i4>
      </vt:variant>
    </vt:vector>
  </HeadingPairs>
  <TitlesOfParts>
    <vt:vector size="1" baseType="lpstr">
      <vt:lpstr>Buget cu  exc </vt:lpstr>
    </vt:vector>
  </TitlesOfParts>
  <Company>MF BLOC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Lucia</dc:creator>
  <cp:lastModifiedBy>Valentina Nae</cp:lastModifiedBy>
  <cp:lastPrinted>2026-04-22T11:55:32Z</cp:lastPrinted>
  <dcterms:created xsi:type="dcterms:W3CDTF">2004-07-06T08:10:59Z</dcterms:created>
  <dcterms:modified xsi:type="dcterms:W3CDTF">2026-04-22T13:25:59Z</dcterms:modified>
</cp:coreProperties>
</file>