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4240" windowHeight="13140" tabRatio="525"/>
  </bookViews>
  <sheets>
    <sheet name="Buget cu  exc " sheetId="140" r:id="rId1"/>
  </sheets>
  <definedNames>
    <definedName name="Achizitionare_si_montare_mobilier_urban_jardiniere_si_pergole" comment="doina">#REF!</definedName>
    <definedName name="_xlnm.Databas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1" i="140" l="1"/>
  <c r="E341" i="140"/>
  <c r="F341" i="140"/>
  <c r="G341" i="140"/>
  <c r="D222" i="140" l="1"/>
  <c r="E222" i="140"/>
  <c r="F222" i="140"/>
  <c r="G66" i="140" l="1"/>
  <c r="G65" i="140" s="1"/>
  <c r="D65" i="140"/>
  <c r="E65" i="140"/>
  <c r="F65" i="140"/>
  <c r="F280" i="140" l="1"/>
  <c r="D214" i="140" l="1"/>
  <c r="E214" i="140"/>
  <c r="F214" i="140"/>
  <c r="G223" i="140"/>
  <c r="G214" i="140" l="1"/>
  <c r="G537" i="140"/>
  <c r="D523" i="140"/>
  <c r="E523" i="140"/>
  <c r="F523" i="140"/>
  <c r="G523" i="140"/>
  <c r="D47" i="140"/>
  <c r="E47" i="140"/>
  <c r="F47" i="140"/>
  <c r="G49" i="140"/>
  <c r="H9" i="140"/>
  <c r="H10" i="140"/>
  <c r="H11" i="140"/>
  <c r="H12" i="140"/>
  <c r="H13" i="140"/>
  <c r="H14" i="140"/>
  <c r="H15" i="140"/>
  <c r="H16" i="140"/>
  <c r="H18" i="140"/>
  <c r="H19" i="140"/>
  <c r="H21" i="140"/>
  <c r="H22" i="140"/>
  <c r="H23" i="140"/>
  <c r="H24" i="140"/>
  <c r="H25" i="140"/>
  <c r="H26" i="140"/>
  <c r="H27" i="140"/>
  <c r="H28" i="140"/>
  <c r="H29" i="140"/>
  <c r="H30" i="140"/>
  <c r="H31" i="140"/>
  <c r="H32" i="140"/>
  <c r="H33" i="140"/>
  <c r="H34" i="140"/>
  <c r="H35" i="140"/>
  <c r="H36" i="140"/>
  <c r="H37" i="140"/>
  <c r="H38" i="140"/>
  <c r="H39" i="140"/>
  <c r="H40" i="140"/>
  <c r="H41" i="140"/>
  <c r="H42" i="140"/>
  <c r="H43" i="140"/>
  <c r="H44" i="140"/>
  <c r="H45" i="140"/>
  <c r="H48" i="140"/>
  <c r="H49" i="140"/>
  <c r="H50" i="140"/>
  <c r="H51" i="140"/>
  <c r="H52" i="140"/>
  <c r="H57" i="140"/>
  <c r="H58" i="140"/>
  <c r="H59" i="140"/>
  <c r="H61" i="140"/>
  <c r="H62" i="140"/>
  <c r="H63" i="140"/>
  <c r="H64" i="140"/>
  <c r="H66" i="140"/>
  <c r="H70" i="140"/>
  <c r="H71" i="140"/>
  <c r="H73" i="140"/>
  <c r="H74" i="140"/>
  <c r="H86" i="140"/>
  <c r="H87" i="140"/>
  <c r="H88" i="140"/>
  <c r="H90" i="140"/>
  <c r="H91" i="140"/>
  <c r="H92" i="140"/>
  <c r="H93" i="140"/>
  <c r="H95" i="140"/>
  <c r="H96" i="140"/>
  <c r="H97" i="140"/>
  <c r="H98" i="140"/>
  <c r="H100" i="140"/>
  <c r="H101" i="140"/>
  <c r="H102" i="140"/>
  <c r="H103" i="140"/>
  <c r="H105" i="140"/>
  <c r="H106" i="140"/>
  <c r="H108" i="140"/>
  <c r="H109" i="140"/>
  <c r="H110" i="140"/>
  <c r="H111" i="140"/>
  <c r="H113" i="140"/>
  <c r="H114" i="140"/>
  <c r="H115" i="140"/>
  <c r="H116" i="140"/>
  <c r="H118" i="140"/>
  <c r="H119" i="140"/>
  <c r="H120" i="140"/>
  <c r="H121" i="140"/>
  <c r="H123" i="140"/>
  <c r="H124" i="140"/>
  <c r="H125" i="140"/>
  <c r="H127" i="140"/>
  <c r="H128" i="140"/>
  <c r="H129" i="140"/>
  <c r="H130" i="140"/>
  <c r="H132" i="140"/>
  <c r="H133" i="140"/>
  <c r="H134" i="140"/>
  <c r="H135" i="140"/>
  <c r="H136" i="140"/>
  <c r="H138" i="140"/>
  <c r="H139" i="140"/>
  <c r="H140" i="140"/>
  <c r="H141" i="140"/>
  <c r="H143" i="140"/>
  <c r="H144" i="140"/>
  <c r="H145" i="140"/>
  <c r="H146" i="140"/>
  <c r="H147" i="140"/>
  <c r="H149" i="140"/>
  <c r="H150" i="140"/>
  <c r="H151" i="140"/>
  <c r="H152" i="140"/>
  <c r="H153" i="140"/>
  <c r="H155" i="140"/>
  <c r="H156" i="140"/>
  <c r="H157" i="140"/>
  <c r="H158" i="140"/>
  <c r="H160" i="140"/>
  <c r="H161" i="140"/>
  <c r="H162" i="140"/>
  <c r="H163" i="140"/>
  <c r="H164" i="140"/>
  <c r="H166" i="140"/>
  <c r="H167" i="140"/>
  <c r="H168" i="140"/>
  <c r="H169" i="140"/>
  <c r="H170" i="140"/>
  <c r="H172" i="140"/>
  <c r="H173" i="140"/>
  <c r="H174" i="140"/>
  <c r="H175" i="140"/>
  <c r="H177" i="140"/>
  <c r="H178" i="140"/>
  <c r="H179" i="140"/>
  <c r="H181" i="140"/>
  <c r="H182" i="140"/>
  <c r="H183" i="140"/>
  <c r="H184" i="140"/>
  <c r="H185" i="140"/>
  <c r="H190" i="140"/>
  <c r="H191" i="140"/>
  <c r="H193" i="140"/>
  <c r="H194" i="140"/>
  <c r="H196" i="140"/>
  <c r="H197" i="140"/>
  <c r="H199" i="140"/>
  <c r="H200" i="140"/>
  <c r="H202" i="140"/>
  <c r="H203" i="140"/>
  <c r="H205" i="140"/>
  <c r="H206" i="140"/>
  <c r="H210" i="140"/>
  <c r="H212" i="140"/>
  <c r="H220" i="140"/>
  <c r="H221" i="140"/>
  <c r="H223" i="140"/>
  <c r="H224" i="140"/>
  <c r="H225" i="140"/>
  <c r="H226" i="140"/>
  <c r="H229" i="140"/>
  <c r="H230" i="140"/>
  <c r="H231" i="140"/>
  <c r="H232" i="140"/>
  <c r="H233" i="140"/>
  <c r="H234" i="140"/>
  <c r="H235" i="140"/>
  <c r="H236" i="140"/>
  <c r="H237" i="140"/>
  <c r="H238" i="140"/>
  <c r="H239" i="140"/>
  <c r="H240" i="140"/>
  <c r="H241" i="140"/>
  <c r="H242" i="140"/>
  <c r="H243" i="140"/>
  <c r="H244" i="140"/>
  <c r="H245" i="140"/>
  <c r="H247" i="140"/>
  <c r="H248" i="140"/>
  <c r="H249" i="140"/>
  <c r="H250" i="140"/>
  <c r="H251" i="140"/>
  <c r="H252" i="140"/>
  <c r="H254" i="140"/>
  <c r="H255" i="140"/>
  <c r="H256" i="140"/>
  <c r="H257" i="140"/>
  <c r="H258" i="140"/>
  <c r="H259" i="140"/>
  <c r="H260" i="140"/>
  <c r="H261" i="140"/>
  <c r="H262" i="140"/>
  <c r="H263" i="140"/>
  <c r="H264" i="140"/>
  <c r="H265" i="140"/>
  <c r="H266" i="140"/>
  <c r="H267" i="140"/>
  <c r="H268" i="140"/>
  <c r="H269" i="140"/>
  <c r="H270" i="140"/>
  <c r="H271" i="140"/>
  <c r="H272" i="140"/>
  <c r="H274" i="140"/>
  <c r="H275" i="140"/>
  <c r="H276" i="140"/>
  <c r="H277" i="140"/>
  <c r="H278" i="140"/>
  <c r="H283" i="140"/>
  <c r="H287" i="140"/>
  <c r="H288" i="140"/>
  <c r="H289" i="140"/>
  <c r="H291" i="140"/>
  <c r="H297" i="140"/>
  <c r="H298" i="140"/>
  <c r="H299" i="140"/>
  <c r="H300" i="140"/>
  <c r="H302" i="140"/>
  <c r="H303" i="140"/>
  <c r="H305" i="140"/>
  <c r="H306" i="140"/>
  <c r="H307" i="140"/>
  <c r="H309" i="140"/>
  <c r="H310" i="140"/>
  <c r="H311" i="140"/>
  <c r="H313" i="140"/>
  <c r="H314" i="140"/>
  <c r="H315" i="140"/>
  <c r="H321" i="140"/>
  <c r="H322" i="140"/>
  <c r="H323" i="140"/>
  <c r="H325" i="140"/>
  <c r="H326" i="140"/>
  <c r="H328" i="140"/>
  <c r="H329" i="140"/>
  <c r="H330" i="140"/>
  <c r="H332" i="140"/>
  <c r="H333" i="140"/>
  <c r="H344" i="140"/>
  <c r="H345" i="140"/>
  <c r="H346" i="140"/>
  <c r="H347" i="140"/>
  <c r="H348" i="140"/>
  <c r="H349" i="140"/>
  <c r="H350" i="140"/>
  <c r="H351" i="140"/>
  <c r="H352" i="140"/>
  <c r="H353" i="140"/>
  <c r="H354" i="140"/>
  <c r="H355" i="140"/>
  <c r="H356" i="140"/>
  <c r="H357" i="140"/>
  <c r="H358" i="140"/>
  <c r="H359" i="140"/>
  <c r="H360" i="140"/>
  <c r="H361" i="140"/>
  <c r="H362" i="140"/>
  <c r="H363" i="140"/>
  <c r="H364" i="140"/>
  <c r="H365" i="140"/>
  <c r="H366" i="140"/>
  <c r="H367" i="140"/>
  <c r="H368" i="140"/>
  <c r="H369" i="140"/>
  <c r="H370" i="140"/>
  <c r="H371" i="140"/>
  <c r="H372" i="140"/>
  <c r="H373" i="140"/>
  <c r="H374" i="140"/>
  <c r="H375" i="140"/>
  <c r="H376" i="140"/>
  <c r="H377" i="140"/>
  <c r="H378" i="140"/>
  <c r="H379" i="140"/>
  <c r="H380" i="140"/>
  <c r="H381" i="140"/>
  <c r="H382" i="140"/>
  <c r="H383" i="140"/>
  <c r="H384" i="140"/>
  <c r="H385" i="140"/>
  <c r="H387" i="140"/>
  <c r="H388" i="140"/>
  <c r="H390" i="140"/>
  <c r="H391" i="140"/>
  <c r="H392" i="140"/>
  <c r="H393" i="140"/>
  <c r="H394" i="140"/>
  <c r="H395" i="140"/>
  <c r="H396" i="140"/>
  <c r="H397" i="140"/>
  <c r="H398" i="140"/>
  <c r="H399" i="140"/>
  <c r="H400" i="140"/>
  <c r="H401" i="140"/>
  <c r="H402" i="140"/>
  <c r="H403" i="140"/>
  <c r="H404" i="140"/>
  <c r="H406" i="140"/>
  <c r="H407" i="140"/>
  <c r="H408" i="140"/>
  <c r="H409" i="140"/>
  <c r="H410" i="140"/>
  <c r="H411" i="140"/>
  <c r="H412" i="140"/>
  <c r="H413" i="140"/>
  <c r="H414" i="140"/>
  <c r="H415" i="140"/>
  <c r="H416" i="140"/>
  <c r="H417" i="140"/>
  <c r="H418" i="140"/>
  <c r="H419" i="140"/>
  <c r="H420" i="140"/>
  <c r="H421" i="140"/>
  <c r="H422" i="140"/>
  <c r="H423" i="140"/>
  <c r="H424" i="140"/>
  <c r="H425" i="140"/>
  <c r="H426" i="140"/>
  <c r="H427" i="140"/>
  <c r="H428" i="140"/>
  <c r="H429" i="140"/>
  <c r="H430" i="140"/>
  <c r="H431" i="140"/>
  <c r="H432" i="140"/>
  <c r="H433" i="140"/>
  <c r="H434" i="140"/>
  <c r="H435" i="140"/>
  <c r="H436" i="140"/>
  <c r="H437" i="140"/>
  <c r="H438" i="140"/>
  <c r="H439" i="140"/>
  <c r="H440" i="140"/>
  <c r="H441" i="140"/>
  <c r="H442" i="140"/>
  <c r="H443" i="140"/>
  <c r="H446" i="140"/>
  <c r="H447" i="140"/>
  <c r="H450" i="140"/>
  <c r="H451" i="140"/>
  <c r="H452" i="140"/>
  <c r="H453" i="140"/>
  <c r="H454" i="140"/>
  <c r="H455" i="140"/>
  <c r="H456" i="140"/>
  <c r="H457" i="140"/>
  <c r="H458" i="140"/>
  <c r="H459" i="140"/>
  <c r="H460" i="140"/>
  <c r="H462" i="140"/>
  <c r="H463" i="140"/>
  <c r="H464" i="140"/>
  <c r="H465" i="140"/>
  <c r="H466" i="140"/>
  <c r="H467" i="140"/>
  <c r="H468" i="140"/>
  <c r="H469" i="140"/>
  <c r="H472" i="140"/>
  <c r="H473" i="140"/>
  <c r="H475" i="140"/>
  <c r="H476" i="140"/>
  <c r="H477" i="140"/>
  <c r="H478" i="140"/>
  <c r="H479" i="140"/>
  <c r="H480" i="140"/>
  <c r="H482" i="140"/>
  <c r="H483" i="140"/>
  <c r="H484" i="140"/>
  <c r="H490" i="140"/>
  <c r="H493" i="140"/>
  <c r="H494" i="140"/>
  <c r="H495" i="140"/>
  <c r="H496" i="140"/>
  <c r="H497" i="140"/>
  <c r="H498" i="140"/>
  <c r="H499" i="140"/>
  <c r="H500" i="140"/>
  <c r="H501" i="140"/>
  <c r="H503" i="140"/>
  <c r="H506" i="140"/>
  <c r="H507" i="140"/>
  <c r="H508" i="140"/>
  <c r="H509" i="140"/>
  <c r="H510" i="140"/>
  <c r="H511" i="140"/>
  <c r="H512" i="140"/>
  <c r="H514" i="140"/>
  <c r="H516" i="140"/>
  <c r="H517" i="140"/>
  <c r="H518" i="140"/>
  <c r="H519" i="140"/>
  <c r="H521" i="140"/>
  <c r="H528" i="140"/>
  <c r="H529" i="140"/>
  <c r="H530" i="140"/>
  <c r="H531" i="140"/>
  <c r="H533" i="140"/>
  <c r="H535" i="140"/>
  <c r="H537" i="140"/>
  <c r="H538" i="140"/>
  <c r="H539" i="140"/>
  <c r="H540" i="140"/>
  <c r="H543" i="140"/>
  <c r="H544" i="140"/>
  <c r="H545" i="140"/>
  <c r="H546" i="140"/>
  <c r="H547" i="140"/>
  <c r="H548" i="140"/>
  <c r="H549" i="140"/>
  <c r="H550" i="140"/>
  <c r="H551" i="140"/>
  <c r="H552" i="140"/>
  <c r="H553" i="140"/>
  <c r="H554" i="140"/>
  <c r="H555" i="140"/>
  <c r="H556" i="140"/>
  <c r="H557" i="140"/>
  <c r="H558" i="140"/>
  <c r="H559" i="140"/>
  <c r="H560" i="140"/>
  <c r="H561" i="140"/>
  <c r="H562" i="140"/>
  <c r="H563" i="140"/>
  <c r="H564" i="140"/>
  <c r="H565" i="140"/>
  <c r="H566" i="140"/>
  <c r="H567" i="140"/>
  <c r="H568" i="140"/>
  <c r="H570" i="140"/>
  <c r="H571" i="140"/>
  <c r="H572" i="140"/>
  <c r="H573" i="140"/>
  <c r="H574" i="140"/>
  <c r="H575" i="140"/>
  <c r="H576" i="140"/>
  <c r="H577" i="140"/>
  <c r="H578" i="140"/>
  <c r="H579" i="140"/>
  <c r="H580" i="140"/>
  <c r="H581" i="140"/>
  <c r="H582" i="140"/>
  <c r="H583" i="140"/>
  <c r="H584" i="140"/>
  <c r="H585" i="140"/>
  <c r="G535" i="140"/>
  <c r="G493" i="140"/>
  <c r="G70" i="140" l="1"/>
  <c r="F67" i="140"/>
  <c r="G384" i="140" l="1"/>
  <c r="D337" i="140" l="1"/>
  <c r="E337" i="140"/>
  <c r="F337" i="140"/>
  <c r="D336" i="140"/>
  <c r="E336" i="140"/>
  <c r="F336" i="140"/>
  <c r="D54" i="140" l="1"/>
  <c r="E54" i="140"/>
  <c r="F54" i="140"/>
  <c r="G538" i="140" l="1"/>
  <c r="D536" i="140"/>
  <c r="E536" i="140"/>
  <c r="F536" i="140"/>
  <c r="D405" i="140"/>
  <c r="E405" i="140"/>
  <c r="F405" i="140"/>
  <c r="C405" i="140"/>
  <c r="G439" i="140"/>
  <c r="H405" i="140" l="1"/>
  <c r="D474" i="140"/>
  <c r="E474" i="140"/>
  <c r="F474" i="140"/>
  <c r="C474" i="140"/>
  <c r="G479" i="140"/>
  <c r="H474" i="140" l="1"/>
  <c r="D273" i="140"/>
  <c r="E273" i="140"/>
  <c r="F273" i="140"/>
  <c r="C273" i="140"/>
  <c r="H273" i="140" l="1"/>
  <c r="D389" i="140"/>
  <c r="E389" i="140"/>
  <c r="F389" i="140"/>
  <c r="D343" i="140" l="1"/>
  <c r="E343" i="140"/>
  <c r="F343" i="140"/>
  <c r="C343" i="140"/>
  <c r="H343" i="140" l="1"/>
  <c r="G478" i="140"/>
  <c r="D569" i="140" l="1"/>
  <c r="E569" i="140"/>
  <c r="F569" i="140"/>
  <c r="C569" i="140"/>
  <c r="H569" i="140" l="1"/>
  <c r="D505" i="140"/>
  <c r="E505" i="140"/>
  <c r="F505" i="140"/>
  <c r="C505" i="140"/>
  <c r="H505" i="140" l="1"/>
  <c r="D246" i="140"/>
  <c r="E246" i="140"/>
  <c r="F246" i="140"/>
  <c r="C246" i="140"/>
  <c r="H246" i="140" l="1"/>
  <c r="D461" i="140"/>
  <c r="E461" i="140"/>
  <c r="F461" i="140"/>
  <c r="H461" i="140" s="1"/>
  <c r="C461" i="140"/>
  <c r="G469" i="140"/>
  <c r="D253" i="140" l="1"/>
  <c r="E253" i="140"/>
  <c r="F253" i="140"/>
  <c r="F215" i="140" s="1"/>
  <c r="C253" i="140"/>
  <c r="G268" i="140"/>
  <c r="H253" i="140" l="1"/>
  <c r="D542" i="140"/>
  <c r="D524" i="140" s="1"/>
  <c r="E542" i="140"/>
  <c r="F542" i="140"/>
  <c r="D7" i="140" l="1"/>
  <c r="E7" i="140"/>
  <c r="F7" i="140"/>
  <c r="G39" i="140"/>
  <c r="D117" i="140" l="1"/>
  <c r="E117" i="140"/>
  <c r="F117" i="140"/>
  <c r="D492" i="140" l="1"/>
  <c r="E492" i="140"/>
  <c r="F492" i="140"/>
  <c r="C492" i="140"/>
  <c r="D515" i="140"/>
  <c r="E515" i="140"/>
  <c r="F515" i="140"/>
  <c r="C515" i="140"/>
  <c r="G516" i="140"/>
  <c r="H515" i="140" l="1"/>
  <c r="H492" i="140"/>
  <c r="C542" i="140"/>
  <c r="C524" i="140" l="1"/>
  <c r="H524" i="140" s="1"/>
  <c r="H542" i="140"/>
  <c r="D318" i="140"/>
  <c r="F316" i="140"/>
  <c r="G333" i="140"/>
  <c r="D331" i="140"/>
  <c r="E331" i="140"/>
  <c r="F331" i="140"/>
  <c r="G329" i="140"/>
  <c r="D327" i="140"/>
  <c r="E327" i="140"/>
  <c r="F327" i="140"/>
  <c r="G313" i="140" l="1"/>
  <c r="D312" i="140"/>
  <c r="E312" i="140"/>
  <c r="F312" i="140"/>
  <c r="G306" i="140"/>
  <c r="F285" i="140"/>
  <c r="D293" i="140"/>
  <c r="D281" i="140" s="1"/>
  <c r="E293" i="140"/>
  <c r="E281" i="140" s="1"/>
  <c r="F293" i="140"/>
  <c r="F281" i="140" s="1"/>
  <c r="D304" i="140"/>
  <c r="E304" i="140"/>
  <c r="F304" i="140"/>
  <c r="G307" i="140"/>
  <c r="C304" i="140"/>
  <c r="G375" i="140"/>
  <c r="H304" i="140" l="1"/>
  <c r="F290" i="140"/>
  <c r="D55" i="140"/>
  <c r="F55" i="140"/>
  <c r="H55" i="140" s="1"/>
  <c r="C55" i="140"/>
  <c r="G206" i="140" l="1"/>
  <c r="D84" i="140"/>
  <c r="E84" i="140"/>
  <c r="F84" i="140"/>
  <c r="C84" i="140"/>
  <c r="H84" i="140" l="1"/>
  <c r="D56" i="140"/>
  <c r="D60" i="140"/>
  <c r="D68" i="140"/>
  <c r="D69" i="140"/>
  <c r="D72" i="140"/>
  <c r="D67" i="140" s="1"/>
  <c r="D76" i="140"/>
  <c r="D77" i="140"/>
  <c r="D78" i="140"/>
  <c r="D79" i="140"/>
  <c r="D80" i="140"/>
  <c r="D81" i="140"/>
  <c r="D85" i="140"/>
  <c r="D89" i="140"/>
  <c r="D94" i="140"/>
  <c r="D99" i="140"/>
  <c r="D104" i="140"/>
  <c r="D107" i="140"/>
  <c r="D112" i="140"/>
  <c r="D122" i="140"/>
  <c r="D126" i="140"/>
  <c r="D131" i="140"/>
  <c r="D137" i="140"/>
  <c r="D142" i="140"/>
  <c r="D148" i="140"/>
  <c r="D154" i="140"/>
  <c r="D159" i="140"/>
  <c r="D165" i="140"/>
  <c r="D171" i="140"/>
  <c r="D176" i="140"/>
  <c r="D180" i="140"/>
  <c r="D195" i="140"/>
  <c r="D201" i="140"/>
  <c r="D82" i="140" s="1"/>
  <c r="D204" i="140"/>
  <c r="D83" i="140" s="1"/>
  <c r="D208" i="140"/>
  <c r="D209" i="140"/>
  <c r="D211" i="140"/>
  <c r="D219" i="140"/>
  <c r="D217" i="140" s="1"/>
  <c r="D228" i="140"/>
  <c r="D215" i="140" s="1"/>
  <c r="D284" i="140"/>
  <c r="D286" i="140"/>
  <c r="D292" i="140"/>
  <c r="D294" i="140"/>
  <c r="D295" i="140"/>
  <c r="D296" i="140"/>
  <c r="D301" i="140"/>
  <c r="D308" i="140"/>
  <c r="D317" i="140"/>
  <c r="D319" i="140"/>
  <c r="D285" i="140" s="1"/>
  <c r="D320" i="140"/>
  <c r="D324" i="140"/>
  <c r="D386" i="140"/>
  <c r="D338" i="140" s="1"/>
  <c r="D339" i="140"/>
  <c r="D444" i="140"/>
  <c r="D449" i="140"/>
  <c r="D471" i="140"/>
  <c r="D481" i="140"/>
  <c r="D489" i="140"/>
  <c r="D502" i="140"/>
  <c r="D491" i="140" s="1"/>
  <c r="D513" i="140"/>
  <c r="D488" i="140"/>
  <c r="D520" i="140"/>
  <c r="D527" i="140"/>
  <c r="D522" i="140" s="1"/>
  <c r="D532" i="140"/>
  <c r="D534" i="140"/>
  <c r="D280" i="140" l="1"/>
  <c r="D279" i="140" s="1"/>
  <c r="D340" i="140"/>
  <c r="D486" i="140"/>
  <c r="D218" i="140"/>
  <c r="D504" i="140"/>
  <c r="D282" i="140"/>
  <c r="D207" i="140"/>
  <c r="D470" i="140"/>
  <c r="D290" i="140"/>
  <c r="D53" i="140"/>
  <c r="D316" i="140"/>
  <c r="D227" i="140"/>
  <c r="D448" i="140"/>
  <c r="D342" i="140"/>
  <c r="D75" i="140"/>
  <c r="D487" i="140"/>
  <c r="D541" i="140"/>
  <c r="D335" i="140"/>
  <c r="G59" i="140"/>
  <c r="F53" i="140"/>
  <c r="E286" i="140"/>
  <c r="F286" i="140"/>
  <c r="G287" i="140"/>
  <c r="F279" i="140" l="1"/>
  <c r="D213" i="140"/>
  <c r="D334" i="140"/>
  <c r="D485" i="140"/>
  <c r="E502" i="140"/>
  <c r="E491" i="140" s="1"/>
  <c r="F502" i="140"/>
  <c r="C502" i="140"/>
  <c r="C491" i="140" s="1"/>
  <c r="E513" i="140"/>
  <c r="F513" i="140"/>
  <c r="G513" i="140"/>
  <c r="C513" i="140"/>
  <c r="C504" i="140" s="1"/>
  <c r="D46" i="140" l="1"/>
  <c r="H513" i="140"/>
  <c r="H502" i="140"/>
  <c r="F491" i="140"/>
  <c r="H491" i="140" s="1"/>
  <c r="C487" i="140"/>
  <c r="E142" i="140"/>
  <c r="F142" i="140"/>
  <c r="C142" i="140"/>
  <c r="E148" i="140"/>
  <c r="F148" i="140"/>
  <c r="H148" i="140" s="1"/>
  <c r="C148" i="140"/>
  <c r="E165" i="140"/>
  <c r="F165" i="140"/>
  <c r="C165" i="140"/>
  <c r="E80" i="140"/>
  <c r="F80" i="140"/>
  <c r="C80" i="140"/>
  <c r="H80" i="140" l="1"/>
  <c r="H142" i="140"/>
  <c r="H165" i="140"/>
  <c r="E527" i="140"/>
  <c r="F527" i="140"/>
  <c r="E534" i="140"/>
  <c r="F534" i="140"/>
  <c r="C527" i="140"/>
  <c r="H527" i="140" l="1"/>
  <c r="F522" i="140"/>
  <c r="G147" i="140"/>
  <c r="E487" i="140" l="1"/>
  <c r="F487" i="140"/>
  <c r="H487" i="140" s="1"/>
  <c r="F486" i="140" l="1"/>
  <c r="E195" i="140"/>
  <c r="F195" i="140"/>
  <c r="E79" i="140"/>
  <c r="F79" i="140"/>
  <c r="F75" i="140" l="1"/>
  <c r="F485" i="140"/>
  <c r="C47" i="140"/>
  <c r="H47" i="140" s="1"/>
  <c r="G48" i="140"/>
  <c r="G47" i="140" s="1"/>
  <c r="G50" i="140"/>
  <c r="G51" i="140"/>
  <c r="G52" i="140"/>
  <c r="C54" i="140"/>
  <c r="H54" i="140" s="1"/>
  <c r="C56" i="140"/>
  <c r="E56" i="140"/>
  <c r="G58" i="140"/>
  <c r="C60" i="140"/>
  <c r="E60" i="140"/>
  <c r="G61" i="140"/>
  <c r="G54" i="140" s="1"/>
  <c r="G62" i="140"/>
  <c r="G63" i="140"/>
  <c r="G56" i="140" s="1"/>
  <c r="G64" i="140"/>
  <c r="C65" i="140"/>
  <c r="H65" i="140" s="1"/>
  <c r="C68" i="140"/>
  <c r="E68" i="140"/>
  <c r="C69" i="140"/>
  <c r="E69" i="140"/>
  <c r="H69" i="140" s="1"/>
  <c r="C72" i="140"/>
  <c r="C67" i="140" s="1"/>
  <c r="E72" i="140"/>
  <c r="G73" i="140"/>
  <c r="G68" i="140" s="1"/>
  <c r="G74" i="140"/>
  <c r="G69" i="140" s="1"/>
  <c r="C76" i="140"/>
  <c r="E76" i="140"/>
  <c r="C77" i="140"/>
  <c r="E77" i="140"/>
  <c r="E78" i="140"/>
  <c r="C79" i="140"/>
  <c r="H79" i="140" s="1"/>
  <c r="E81" i="140"/>
  <c r="C85" i="140"/>
  <c r="E85" i="140"/>
  <c r="G86" i="140"/>
  <c r="G87" i="140"/>
  <c r="G88" i="140"/>
  <c r="C89" i="140"/>
  <c r="E89" i="140"/>
  <c r="G90" i="140"/>
  <c r="G91" i="140"/>
  <c r="G92" i="140"/>
  <c r="G93" i="140"/>
  <c r="C94" i="140"/>
  <c r="E94" i="140"/>
  <c r="H94" i="140" s="1"/>
  <c r="G95" i="140"/>
  <c r="G96" i="140"/>
  <c r="G97" i="140"/>
  <c r="G98" i="140"/>
  <c r="C99" i="140"/>
  <c r="E99" i="140"/>
  <c r="G100" i="140"/>
  <c r="G101" i="140"/>
  <c r="G102" i="140"/>
  <c r="G103" i="140"/>
  <c r="C104" i="140"/>
  <c r="E104" i="140"/>
  <c r="H104" i="140" s="1"/>
  <c r="G105" i="140"/>
  <c r="G106" i="140"/>
  <c r="C107" i="140"/>
  <c r="E107" i="140"/>
  <c r="G108" i="140"/>
  <c r="G109" i="140"/>
  <c r="G110" i="140"/>
  <c r="G111" i="140"/>
  <c r="C112" i="140"/>
  <c r="E112" i="140"/>
  <c r="G113" i="140"/>
  <c r="G114" i="140"/>
  <c r="G115" i="140"/>
  <c r="G116" i="140"/>
  <c r="C117" i="140"/>
  <c r="H117" i="140" s="1"/>
  <c r="G118" i="140"/>
  <c r="G119" i="140"/>
  <c r="G120" i="140"/>
  <c r="F218" i="140"/>
  <c r="H77" i="140" l="1"/>
  <c r="H107" i="140"/>
  <c r="H56" i="140"/>
  <c r="H112" i="140"/>
  <c r="H99" i="140"/>
  <c r="H89" i="140"/>
  <c r="H76" i="140"/>
  <c r="H68" i="140"/>
  <c r="H72" i="140"/>
  <c r="E67" i="140"/>
  <c r="H67" i="140" s="1"/>
  <c r="H85" i="140"/>
  <c r="H60" i="140"/>
  <c r="G55" i="140"/>
  <c r="G53" i="140" s="1"/>
  <c r="C53" i="140"/>
  <c r="G104" i="140"/>
  <c r="E53" i="140"/>
  <c r="F213" i="140"/>
  <c r="G112" i="140"/>
  <c r="G60" i="140"/>
  <c r="G89" i="140"/>
  <c r="G94" i="140"/>
  <c r="G107" i="140"/>
  <c r="G99" i="140"/>
  <c r="G72" i="140"/>
  <c r="G67" i="140" s="1"/>
  <c r="G85" i="140"/>
  <c r="H53" i="140" l="1"/>
  <c r="G226" i="140"/>
  <c r="G25" i="140"/>
  <c r="E339" i="140" l="1"/>
  <c r="F339" i="140" l="1"/>
  <c r="F342" i="140" l="1"/>
  <c r="G420" i="140"/>
  <c r="G482" i="140" l="1"/>
  <c r="G483" i="140"/>
  <c r="G336" i="140" s="1"/>
  <c r="G484" i="140"/>
  <c r="F335" i="140"/>
  <c r="E481" i="140"/>
  <c r="F481" i="140"/>
  <c r="G9" i="140"/>
  <c r="G10" i="140"/>
  <c r="G11" i="140"/>
  <c r="G12" i="140"/>
  <c r="G13" i="140"/>
  <c r="G14" i="140"/>
  <c r="G15" i="140"/>
  <c r="G16" i="140"/>
  <c r="G18" i="140"/>
  <c r="G19" i="140"/>
  <c r="G21" i="140"/>
  <c r="G22" i="140"/>
  <c r="G23" i="140"/>
  <c r="G24" i="140"/>
  <c r="G26" i="140"/>
  <c r="G27" i="140"/>
  <c r="G28" i="140"/>
  <c r="G29" i="140"/>
  <c r="G30" i="140"/>
  <c r="G31" i="140"/>
  <c r="G32" i="140"/>
  <c r="G33" i="140"/>
  <c r="G34" i="140"/>
  <c r="G35" i="140"/>
  <c r="G36" i="140"/>
  <c r="G37" i="140"/>
  <c r="G38" i="140"/>
  <c r="G40" i="140"/>
  <c r="G41" i="140"/>
  <c r="G42" i="140"/>
  <c r="G43" i="140"/>
  <c r="G44" i="140"/>
  <c r="G45" i="140"/>
  <c r="F340" i="140" l="1"/>
  <c r="F334" i="140" l="1"/>
  <c r="F46" i="140" s="1"/>
  <c r="G477" i="140"/>
  <c r="G367" i="140" l="1"/>
  <c r="E342" i="140" l="1"/>
  <c r="G376" i="140" l="1"/>
  <c r="G377" i="140" l="1"/>
  <c r="E180" i="140" l="1"/>
  <c r="H180" i="140" s="1"/>
  <c r="C180" i="140"/>
  <c r="G183" i="140"/>
  <c r="E176" i="140" l="1"/>
  <c r="G382" i="140"/>
  <c r="E386" i="140" l="1"/>
  <c r="C386" i="140"/>
  <c r="H386" i="140" l="1"/>
  <c r="E204" i="140"/>
  <c r="G387" i="140"/>
  <c r="G386" i="140" s="1"/>
  <c r="E83" i="140" l="1"/>
  <c r="E126" i="140" l="1"/>
  <c r="C131" i="140"/>
  <c r="E449" i="140" l="1"/>
  <c r="C449" i="140"/>
  <c r="G460" i="140"/>
  <c r="E131" i="140"/>
  <c r="H131" i="140" s="1"/>
  <c r="E122" i="140"/>
  <c r="E159" i="140"/>
  <c r="E137" i="140"/>
  <c r="E154" i="140"/>
  <c r="H449" i="140" l="1"/>
  <c r="E171" i="140"/>
  <c r="E201" i="140"/>
  <c r="E82" i="140" l="1"/>
  <c r="E338" i="140"/>
  <c r="H338" i="140" s="1"/>
  <c r="G338" i="140"/>
  <c r="C338" i="140"/>
  <c r="E75" i="140" l="1"/>
  <c r="E520" i="140"/>
  <c r="E489" i="140"/>
  <c r="E471" i="140"/>
  <c r="E444" i="140"/>
  <c r="E284" i="140"/>
  <c r="E324" i="140"/>
  <c r="E320" i="140"/>
  <c r="E319" i="140"/>
  <c r="E317" i="140"/>
  <c r="E301" i="140"/>
  <c r="E308" i="140"/>
  <c r="E296" i="140"/>
  <c r="E295" i="140"/>
  <c r="E294" i="140"/>
  <c r="E292" i="140"/>
  <c r="E280" i="140" s="1"/>
  <c r="E228" i="140"/>
  <c r="E215" i="140" s="1"/>
  <c r="E219" i="140"/>
  <c r="E211" i="140"/>
  <c r="E209" i="140"/>
  <c r="E208" i="140"/>
  <c r="E532" i="140"/>
  <c r="E522" i="140" s="1"/>
  <c r="E316" i="140" l="1"/>
  <c r="E470" i="140"/>
  <c r="E290" i="140"/>
  <c r="E285" i="140"/>
  <c r="E488" i="140"/>
  <c r="E340" i="140"/>
  <c r="E218" i="140"/>
  <c r="E486" i="140"/>
  <c r="E335" i="140"/>
  <c r="E504" i="140"/>
  <c r="H504" i="140" s="1"/>
  <c r="E207" i="140"/>
  <c r="E217" i="140"/>
  <c r="E227" i="140"/>
  <c r="E448" i="140"/>
  <c r="E282" i="140"/>
  <c r="E541" i="140"/>
  <c r="E279" i="140" l="1"/>
  <c r="E485" i="140"/>
  <c r="E334" i="140"/>
  <c r="G121" i="140" l="1"/>
  <c r="G117" i="140" s="1"/>
  <c r="G123" i="140"/>
  <c r="G124" i="140"/>
  <c r="G125" i="140"/>
  <c r="G127" i="140"/>
  <c r="G128" i="140"/>
  <c r="G129" i="140"/>
  <c r="G130" i="140"/>
  <c r="G132" i="140"/>
  <c r="G133" i="140"/>
  <c r="G134" i="140"/>
  <c r="G135" i="140"/>
  <c r="G136" i="140"/>
  <c r="G138" i="140"/>
  <c r="G139" i="140"/>
  <c r="G140" i="140"/>
  <c r="G141" i="140"/>
  <c r="G143" i="140"/>
  <c r="G144" i="140"/>
  <c r="G145" i="140"/>
  <c r="G146" i="140"/>
  <c r="G149" i="140"/>
  <c r="G150" i="140"/>
  <c r="G151" i="140"/>
  <c r="G153" i="140"/>
  <c r="G155" i="140"/>
  <c r="G156" i="140"/>
  <c r="G157" i="140"/>
  <c r="G158" i="140"/>
  <c r="G160" i="140"/>
  <c r="G161" i="140"/>
  <c r="G162" i="140"/>
  <c r="G163" i="140"/>
  <c r="G80" i="140" s="1"/>
  <c r="G164" i="140"/>
  <c r="G166" i="140"/>
  <c r="G167" i="140"/>
  <c r="G169" i="140"/>
  <c r="G170" i="140"/>
  <c r="G172" i="140"/>
  <c r="G173" i="140"/>
  <c r="G174" i="140"/>
  <c r="G175" i="140"/>
  <c r="G177" i="140"/>
  <c r="G178" i="140"/>
  <c r="G179" i="140"/>
  <c r="G181" i="140"/>
  <c r="G182" i="140"/>
  <c r="G184" i="140"/>
  <c r="G185" i="140"/>
  <c r="G190" i="140"/>
  <c r="G191" i="140"/>
  <c r="G193" i="140"/>
  <c r="G194" i="140"/>
  <c r="G197" i="140"/>
  <c r="G195" i="140" s="1"/>
  <c r="G199" i="140"/>
  <c r="G200" i="140"/>
  <c r="G202" i="140"/>
  <c r="G203" i="140"/>
  <c r="G205" i="140"/>
  <c r="G204" i="140" s="1"/>
  <c r="G83" i="140" s="1"/>
  <c r="G210" i="140"/>
  <c r="G209" i="140" s="1"/>
  <c r="G212" i="140"/>
  <c r="G220" i="140"/>
  <c r="G221" i="140"/>
  <c r="G225" i="140"/>
  <c r="G222" i="140" s="1"/>
  <c r="G229" i="140"/>
  <c r="G230" i="140"/>
  <c r="G231" i="140"/>
  <c r="G232" i="140"/>
  <c r="G233" i="140"/>
  <c r="G234" i="140"/>
  <c r="G235" i="140"/>
  <c r="G236" i="140"/>
  <c r="G237" i="140"/>
  <c r="G238" i="140"/>
  <c r="G239" i="140"/>
  <c r="G240" i="140"/>
  <c r="G241" i="140"/>
  <c r="G242" i="140"/>
  <c r="G243" i="140"/>
  <c r="G244" i="140"/>
  <c r="G245" i="140"/>
  <c r="G248" i="140"/>
  <c r="G249" i="140"/>
  <c r="G250" i="140"/>
  <c r="G251" i="140"/>
  <c r="G252" i="140"/>
  <c r="G254" i="140"/>
  <c r="G255" i="140"/>
  <c r="G256" i="140"/>
  <c r="G257" i="140"/>
  <c r="G258" i="140"/>
  <c r="G259" i="140"/>
  <c r="G260" i="140"/>
  <c r="G261" i="140"/>
  <c r="G262" i="140"/>
  <c r="G263" i="140"/>
  <c r="G264" i="140"/>
  <c r="G265" i="140"/>
  <c r="G266" i="140"/>
  <c r="G267" i="140"/>
  <c r="G269" i="140"/>
  <c r="G270" i="140"/>
  <c r="G271" i="140"/>
  <c r="G272" i="140"/>
  <c r="G275" i="140"/>
  <c r="G276" i="140"/>
  <c r="G277" i="140"/>
  <c r="G278" i="140"/>
  <c r="G288" i="140"/>
  <c r="G289" i="140"/>
  <c r="G291" i="140"/>
  <c r="G297" i="140"/>
  <c r="G298" i="140"/>
  <c r="G299" i="140"/>
  <c r="G294" i="140" s="1"/>
  <c r="G300" i="140"/>
  <c r="G302" i="140"/>
  <c r="G303" i="140"/>
  <c r="G305" i="140"/>
  <c r="G304" i="140" s="1"/>
  <c r="G309" i="140"/>
  <c r="G310" i="140"/>
  <c r="G311" i="140"/>
  <c r="G315" i="140"/>
  <c r="G321" i="140"/>
  <c r="G322" i="140"/>
  <c r="G323" i="140"/>
  <c r="G325" i="140"/>
  <c r="G326" i="140"/>
  <c r="G328" i="140"/>
  <c r="G330" i="140"/>
  <c r="G332" i="140"/>
  <c r="G331" i="140" s="1"/>
  <c r="G344" i="140"/>
  <c r="G345" i="140"/>
  <c r="G346" i="140"/>
  <c r="G348" i="140"/>
  <c r="G349" i="140"/>
  <c r="G350" i="140"/>
  <c r="G351" i="140"/>
  <c r="G352" i="140"/>
  <c r="G353" i="140"/>
  <c r="G354" i="140"/>
  <c r="G355" i="140"/>
  <c r="G356" i="140"/>
  <c r="G357" i="140"/>
  <c r="G358" i="140"/>
  <c r="G359" i="140"/>
  <c r="G360" i="140"/>
  <c r="G361" i="140"/>
  <c r="G362" i="140"/>
  <c r="G363" i="140"/>
  <c r="G364" i="140"/>
  <c r="G365" i="140"/>
  <c r="G366" i="140"/>
  <c r="G368" i="140"/>
  <c r="G369" i="140"/>
  <c r="G370" i="140"/>
  <c r="G371" i="140"/>
  <c r="G372" i="140"/>
  <c r="G373" i="140"/>
  <c r="G374" i="140"/>
  <c r="G379" i="140"/>
  <c r="G380" i="140"/>
  <c r="G381" i="140"/>
  <c r="G383" i="140"/>
  <c r="G385" i="140"/>
  <c r="G337" i="140" s="1"/>
  <c r="G390" i="140"/>
  <c r="G391" i="140"/>
  <c r="G392" i="140"/>
  <c r="G393" i="140"/>
  <c r="G394" i="140"/>
  <c r="G395" i="140"/>
  <c r="G396" i="140"/>
  <c r="G397" i="140"/>
  <c r="G398" i="140"/>
  <c r="G399" i="140"/>
  <c r="G400" i="140"/>
  <c r="G401" i="140"/>
  <c r="G402" i="140"/>
  <c r="G403" i="140"/>
  <c r="G404" i="140"/>
  <c r="G407" i="140"/>
  <c r="G408" i="140"/>
  <c r="G409" i="140"/>
  <c r="G410" i="140"/>
  <c r="G411" i="140"/>
  <c r="G412" i="140"/>
  <c r="G413" i="140"/>
  <c r="G414" i="140"/>
  <c r="G415" i="140"/>
  <c r="G416" i="140"/>
  <c r="G417" i="140"/>
  <c r="G418" i="140"/>
  <c r="G419" i="140"/>
  <c r="G422" i="140"/>
  <c r="G423" i="140"/>
  <c r="G424" i="140"/>
  <c r="G425" i="140"/>
  <c r="G426" i="140"/>
  <c r="G427" i="140"/>
  <c r="G428" i="140"/>
  <c r="G429" i="140"/>
  <c r="G430" i="140"/>
  <c r="G431" i="140"/>
  <c r="G432" i="140"/>
  <c r="G435" i="140"/>
  <c r="G436" i="140"/>
  <c r="G437" i="140"/>
  <c r="G438" i="140"/>
  <c r="G441" i="140"/>
  <c r="G442" i="140"/>
  <c r="G443" i="140"/>
  <c r="G446" i="140"/>
  <c r="G447" i="140"/>
  <c r="G450" i="140"/>
  <c r="G451" i="140"/>
  <c r="G452" i="140"/>
  <c r="G453" i="140"/>
  <c r="G454" i="140"/>
  <c r="G455" i="140"/>
  <c r="G456" i="140"/>
  <c r="G457" i="140"/>
  <c r="G458" i="140"/>
  <c r="G459" i="140"/>
  <c r="G463" i="140"/>
  <c r="G464" i="140"/>
  <c r="G465" i="140"/>
  <c r="G466" i="140"/>
  <c r="G467" i="140"/>
  <c r="G468" i="140"/>
  <c r="G472" i="140"/>
  <c r="G473" i="140"/>
  <c r="G475" i="140"/>
  <c r="G476" i="140"/>
  <c r="G490" i="140"/>
  <c r="G489" i="140" s="1"/>
  <c r="G494" i="140"/>
  <c r="G496" i="140"/>
  <c r="G497" i="140"/>
  <c r="G498" i="140"/>
  <c r="G499" i="140"/>
  <c r="G500" i="140"/>
  <c r="G501" i="140"/>
  <c r="G503" i="140"/>
  <c r="G502" i="140" s="1"/>
  <c r="G507" i="140"/>
  <c r="G508" i="140"/>
  <c r="G509" i="140"/>
  <c r="G510" i="140"/>
  <c r="G511" i="140"/>
  <c r="G512" i="140"/>
  <c r="G517" i="140"/>
  <c r="G518" i="140"/>
  <c r="G519" i="140"/>
  <c r="G521" i="140"/>
  <c r="G520" i="140" s="1"/>
  <c r="G528" i="140"/>
  <c r="G529" i="140"/>
  <c r="G530" i="140"/>
  <c r="G584" i="140"/>
  <c r="G531" i="140"/>
  <c r="G533" i="140"/>
  <c r="G539" i="140"/>
  <c r="G540" i="140"/>
  <c r="G543" i="140"/>
  <c r="G544" i="140"/>
  <c r="G545" i="140"/>
  <c r="G546" i="140"/>
  <c r="G547" i="140"/>
  <c r="G548" i="140"/>
  <c r="G549" i="140"/>
  <c r="G550" i="140"/>
  <c r="G551" i="140"/>
  <c r="G552" i="140"/>
  <c r="G553" i="140"/>
  <c r="G554" i="140"/>
  <c r="G555" i="140"/>
  <c r="G556" i="140"/>
  <c r="G557" i="140"/>
  <c r="G558" i="140"/>
  <c r="G559" i="140"/>
  <c r="G560" i="140"/>
  <c r="G561" i="140"/>
  <c r="G562" i="140"/>
  <c r="G563" i="140"/>
  <c r="G564" i="140"/>
  <c r="G565" i="140"/>
  <c r="G566" i="140"/>
  <c r="G567" i="140"/>
  <c r="G568" i="140"/>
  <c r="G572" i="140"/>
  <c r="G573" i="140"/>
  <c r="G574" i="140"/>
  <c r="G575" i="140"/>
  <c r="G577" i="140"/>
  <c r="G578" i="140"/>
  <c r="G579" i="140"/>
  <c r="G580" i="140"/>
  <c r="G581" i="140"/>
  <c r="G582" i="140"/>
  <c r="G583" i="140"/>
  <c r="G474" i="140" l="1"/>
  <c r="G532" i="140"/>
  <c r="G536" i="140"/>
  <c r="G246" i="140"/>
  <c r="G273" i="140"/>
  <c r="G505" i="140"/>
  <c r="G405" i="140"/>
  <c r="G389" i="140"/>
  <c r="G339" i="140" s="1"/>
  <c r="G343" i="140"/>
  <c r="G492" i="140"/>
  <c r="G491" i="140" s="1"/>
  <c r="G461" i="140"/>
  <c r="G542" i="140"/>
  <c r="G524" i="140" s="1"/>
  <c r="G253" i="140"/>
  <c r="G84" i="140"/>
  <c r="G515" i="140"/>
  <c r="G488" i="140" s="1"/>
  <c r="G318" i="140"/>
  <c r="G312" i="140"/>
  <c r="G327" i="140"/>
  <c r="G293" i="140"/>
  <c r="G286" i="140"/>
  <c r="G165" i="140"/>
  <c r="G148" i="140"/>
  <c r="G142" i="140"/>
  <c r="G527" i="140"/>
  <c r="G487" i="140"/>
  <c r="E213" i="140"/>
  <c r="E46" i="140" s="1"/>
  <c r="G76" i="140"/>
  <c r="G79" i="140"/>
  <c r="G77" i="140"/>
  <c r="G180" i="140"/>
  <c r="G176" i="140"/>
  <c r="G201" i="140"/>
  <c r="G82" i="140" s="1"/>
  <c r="G159" i="140"/>
  <c r="G449" i="140"/>
  <c r="G126" i="140"/>
  <c r="G137" i="140"/>
  <c r="G471" i="140"/>
  <c r="G122" i="140"/>
  <c r="G171" i="140"/>
  <c r="G154" i="140"/>
  <c r="G131" i="140"/>
  <c r="G219" i="140"/>
  <c r="G217" i="140" s="1"/>
  <c r="G319" i="140"/>
  <c r="G285" i="140" s="1"/>
  <c r="G324" i="140"/>
  <c r="G301" i="140"/>
  <c r="G296" i="140"/>
  <c r="G292" i="140"/>
  <c r="G228" i="140"/>
  <c r="G215" i="140" s="1"/>
  <c r="G211" i="140"/>
  <c r="G207" i="140" s="1"/>
  <c r="G208" i="140"/>
  <c r="G308" i="140"/>
  <c r="G282" i="140" s="1"/>
  <c r="G295" i="140"/>
  <c r="G284" i="140"/>
  <c r="G317" i="140"/>
  <c r="G320" i="140"/>
  <c r="C336" i="140"/>
  <c r="H336" i="140" s="1"/>
  <c r="G280" i="140" l="1"/>
  <c r="G281" i="140"/>
  <c r="G316" i="140"/>
  <c r="G486" i="140"/>
  <c r="G485" i="140" s="1"/>
  <c r="G290" i="140"/>
  <c r="G218" i="140"/>
  <c r="G342" i="140"/>
  <c r="G470" i="140"/>
  <c r="G504" i="140"/>
  <c r="G448" i="140"/>
  <c r="G227" i="140"/>
  <c r="C122" i="140"/>
  <c r="H122" i="140" s="1"/>
  <c r="C126" i="140"/>
  <c r="H126" i="140" s="1"/>
  <c r="C137" i="140"/>
  <c r="H137" i="140" s="1"/>
  <c r="C154" i="140"/>
  <c r="H154" i="140" s="1"/>
  <c r="C159" i="140"/>
  <c r="H159" i="140" s="1"/>
  <c r="C171" i="140"/>
  <c r="H171" i="140" s="1"/>
  <c r="C176" i="140"/>
  <c r="H176" i="140" s="1"/>
  <c r="G279" i="140" l="1"/>
  <c r="C337" i="140" l="1"/>
  <c r="H337" i="140" s="1"/>
  <c r="C8" i="140" l="1"/>
  <c r="H8" i="140" l="1"/>
  <c r="G8" i="140"/>
  <c r="C445" i="140"/>
  <c r="H445" i="140" s="1"/>
  <c r="G445" i="140" l="1"/>
  <c r="G335" i="140" s="1"/>
  <c r="C389" i="140"/>
  <c r="H389" i="140" s="1"/>
  <c r="G444" i="140" l="1"/>
  <c r="C520" i="140"/>
  <c r="H520" i="140" s="1"/>
  <c r="C228" i="140" l="1"/>
  <c r="H228" i="140" s="1"/>
  <c r="G576" i="140" l="1"/>
  <c r="G569" i="140" s="1"/>
  <c r="C481" i="140"/>
  <c r="H481" i="140" s="1"/>
  <c r="G534" i="140" l="1"/>
  <c r="G522" i="140" s="1"/>
  <c r="G481" i="140"/>
  <c r="G340" i="140" s="1"/>
  <c r="C340" i="140"/>
  <c r="H340" i="140" s="1"/>
  <c r="C444" i="140"/>
  <c r="H444" i="140" s="1"/>
  <c r="G541" i="140" l="1"/>
  <c r="C204" i="140"/>
  <c r="H204" i="140" s="1"/>
  <c r="C198" i="140"/>
  <c r="H198" i="140" s="1"/>
  <c r="C81" i="140" l="1"/>
  <c r="H81" i="140" s="1"/>
  <c r="C83" i="140"/>
  <c r="H83" i="140" s="1"/>
  <c r="G198" i="140"/>
  <c r="G81" i="140" s="1"/>
  <c r="C187" i="140" l="1"/>
  <c r="H187" i="140" s="1"/>
  <c r="C188" i="140"/>
  <c r="H188" i="140" s="1"/>
  <c r="C318" i="140"/>
  <c r="H318" i="140" s="1"/>
  <c r="C317" i="140"/>
  <c r="H317" i="140" s="1"/>
  <c r="C331" i="140"/>
  <c r="H331" i="140" s="1"/>
  <c r="C211" i="140"/>
  <c r="H211" i="140" s="1"/>
  <c r="G188" i="140" l="1"/>
  <c r="G187" i="140"/>
  <c r="C536" i="140"/>
  <c r="H536" i="140" s="1"/>
  <c r="C341" i="140" l="1"/>
  <c r="H341" i="140" l="1"/>
  <c r="G334" i="140"/>
  <c r="C20" i="140"/>
  <c r="H20" i="140" s="1"/>
  <c r="G20" i="140" l="1"/>
  <c r="C471" i="140"/>
  <c r="H471" i="140" s="1"/>
  <c r="C214" i="140" l="1"/>
  <c r="H214" i="140" s="1"/>
  <c r="C218" i="140" l="1"/>
  <c r="H218" i="140" s="1"/>
  <c r="C488" i="140" l="1"/>
  <c r="H488" i="140" s="1"/>
  <c r="C319" i="140" l="1"/>
  <c r="H319" i="140" s="1"/>
  <c r="C320" i="140"/>
  <c r="H320" i="140" s="1"/>
  <c r="C285" i="140" l="1"/>
  <c r="H285" i="140" s="1"/>
  <c r="C215" i="140"/>
  <c r="H215" i="140" s="1"/>
  <c r="C335" i="140"/>
  <c r="H335" i="140" s="1"/>
  <c r="C448" i="140" l="1"/>
  <c r="H448" i="140" s="1"/>
  <c r="C201" i="140"/>
  <c r="H201" i="140" s="1"/>
  <c r="C82" i="140" l="1"/>
  <c r="H82" i="140" s="1"/>
  <c r="C219" i="140"/>
  <c r="H219" i="140" s="1"/>
  <c r="C217" i="140" l="1"/>
  <c r="H217" i="140" s="1"/>
  <c r="C486" i="140" l="1"/>
  <c r="H486" i="140" s="1"/>
  <c r="C489" i="140"/>
  <c r="H489" i="140" s="1"/>
  <c r="C485" i="140" l="1"/>
  <c r="H485" i="140" s="1"/>
  <c r="C339" i="140"/>
  <c r="H339" i="140" s="1"/>
  <c r="C534" i="140"/>
  <c r="H534" i="140" s="1"/>
  <c r="C532" i="140"/>
  <c r="H532" i="140" s="1"/>
  <c r="C523" i="140"/>
  <c r="C342" i="140"/>
  <c r="H342" i="140" s="1"/>
  <c r="C327" i="140"/>
  <c r="H327" i="140" s="1"/>
  <c r="C324" i="140"/>
  <c r="H324" i="140" s="1"/>
  <c r="C312" i="140"/>
  <c r="H312" i="140" s="1"/>
  <c r="C308" i="140"/>
  <c r="H308" i="140" s="1"/>
  <c r="C301" i="140"/>
  <c r="H301" i="140" s="1"/>
  <c r="C294" i="140"/>
  <c r="H294" i="140" s="1"/>
  <c r="C292" i="140"/>
  <c r="H292" i="140" s="1"/>
  <c r="C295" i="140"/>
  <c r="H295" i="140" s="1"/>
  <c r="C293" i="140"/>
  <c r="H293" i="140" s="1"/>
  <c r="C286" i="140"/>
  <c r="H286" i="140" s="1"/>
  <c r="C284" i="140"/>
  <c r="H284" i="140" s="1"/>
  <c r="C227" i="140"/>
  <c r="H227" i="140" s="1"/>
  <c r="C222" i="140"/>
  <c r="H222" i="140" s="1"/>
  <c r="C216" i="140"/>
  <c r="H216" i="140" s="1"/>
  <c r="C209" i="140"/>
  <c r="H209" i="140" s="1"/>
  <c r="C208" i="140"/>
  <c r="H208" i="140" s="1"/>
  <c r="C192" i="140"/>
  <c r="H192" i="140" s="1"/>
  <c r="C189" i="140"/>
  <c r="H189" i="140" s="1"/>
  <c r="C17" i="140"/>
  <c r="H523" i="140" l="1"/>
  <c r="C522" i="140"/>
  <c r="H17" i="140"/>
  <c r="C7" i="140"/>
  <c r="H7" i="140" s="1"/>
  <c r="G17" i="140"/>
  <c r="G7" i="140" s="1"/>
  <c r="G189" i="140"/>
  <c r="C213" i="140"/>
  <c r="H213" i="140" s="1"/>
  <c r="G216" i="140"/>
  <c r="G213" i="140" s="1"/>
  <c r="C334" i="140"/>
  <c r="H334" i="140" s="1"/>
  <c r="G192" i="140"/>
  <c r="C280" i="140"/>
  <c r="H280" i="140" s="1"/>
  <c r="C186" i="140"/>
  <c r="H186" i="140" s="1"/>
  <c r="C195" i="140"/>
  <c r="H195" i="140" s="1"/>
  <c r="C207" i="140"/>
  <c r="H207" i="140" s="1"/>
  <c r="C296" i="140"/>
  <c r="H296" i="140" s="1"/>
  <c r="C281" i="140"/>
  <c r="H281" i="140" s="1"/>
  <c r="C470" i="140"/>
  <c r="H470" i="140" s="1"/>
  <c r="C282" i="140"/>
  <c r="H282" i="140" s="1"/>
  <c r="C541" i="140"/>
  <c r="H541" i="140" s="1"/>
  <c r="C316" i="140"/>
  <c r="H316" i="140" s="1"/>
  <c r="C290" i="140"/>
  <c r="H290" i="140" s="1"/>
  <c r="C279" i="140" l="1"/>
  <c r="H279" i="140" s="1"/>
  <c r="C78" i="140"/>
  <c r="H78" i="140" s="1"/>
  <c r="G186" i="140"/>
  <c r="G78" i="140" s="1"/>
  <c r="G75" i="140" s="1"/>
  <c r="G46" i="140" s="1"/>
  <c r="H522" i="140"/>
  <c r="C75" i="140" l="1"/>
  <c r="H75" i="140" s="1"/>
  <c r="C46" i="140" l="1"/>
  <c r="H46" i="140" s="1"/>
</calcChain>
</file>

<file path=xl/sharedStrings.xml><?xml version="1.0" encoding="utf-8"?>
<sst xmlns="http://schemas.openxmlformats.org/spreadsheetml/2006/main" count="853" uniqueCount="590">
  <si>
    <t>TOTAL CHELTUIELI</t>
  </si>
  <si>
    <t>cheltuieli de personal</t>
  </si>
  <si>
    <t>AUTORITATE PUBLICA SI ACTIUNI EXTERNE</t>
  </si>
  <si>
    <t>cheltuieli cu bunuri si servici</t>
  </si>
  <si>
    <t>cheltuieli de capital(inclusiv dotari)</t>
  </si>
  <si>
    <t>ALTE SERVICII PUBLICE GENERALE</t>
  </si>
  <si>
    <t>TRANZACTII PRIVIND DATORIA PUBLICA SI IMPRUMUTURI</t>
  </si>
  <si>
    <t>ORDINE PUBLICA SI SIGURANTA NATIONALA</t>
  </si>
  <si>
    <t>bunuri si servicii din care:</t>
  </si>
  <si>
    <t>SANATATE</t>
  </si>
  <si>
    <t xml:space="preserve">cheltuieli de personal </t>
  </si>
  <si>
    <t xml:space="preserve">bunuri si servicii </t>
  </si>
  <si>
    <t>cheltuieli de capital</t>
  </si>
  <si>
    <t>asistenta sociala</t>
  </si>
  <si>
    <t>ajutoare de urgenta</t>
  </si>
  <si>
    <t>Cantina de ajutor social</t>
  </si>
  <si>
    <t xml:space="preserve">Alimentare cu apa </t>
  </si>
  <si>
    <t>PROTECTIA MEDIULUI</t>
  </si>
  <si>
    <t>Canalizare si tratarea apelor reziduale</t>
  </si>
  <si>
    <t>TRANSPORTURI</t>
  </si>
  <si>
    <t>- bunuri si servicii</t>
  </si>
  <si>
    <t>- cheltuieli de capital</t>
  </si>
  <si>
    <t>Gradinita cu program prelungit nr.1 Tara Copilariei</t>
  </si>
  <si>
    <t>Gradinita cu program prelungit nr.2 Rostogol</t>
  </si>
  <si>
    <t>Gradinita cu program prelungit nr.3 Amicii</t>
  </si>
  <si>
    <t>Gradinita cu program prelungit nr.4 Step by step</t>
  </si>
  <si>
    <t>Gradinita cu program prelungit nr.5 Aricel</t>
  </si>
  <si>
    <t>Gimnaziul Carol I</t>
  </si>
  <si>
    <t xml:space="preserve">- bunuri si servicii </t>
  </si>
  <si>
    <t>Colegiul tehnic Stefan Banulescu</t>
  </si>
  <si>
    <t>Liceul teoretic Mihai Eminescu</t>
  </si>
  <si>
    <t>Colegiul National Barbu Stirbei</t>
  </si>
  <si>
    <t>Grup scolar Dan Mateescu</t>
  </si>
  <si>
    <t>cheltuieli cu bunuri si servici din care:</t>
  </si>
  <si>
    <t>Scoala  gimnaziala nr.5 Nicolae Titulescu</t>
  </si>
  <si>
    <t>Scoala gimnaziala  nr.8 Mircea Voda</t>
  </si>
  <si>
    <t>Gradinita cu program prelungit nr.9 Voinicel</t>
  </si>
  <si>
    <t>Scoala gimnaziala nr.9 Constantin Brancoveanu</t>
  </si>
  <si>
    <t>Scoala cu clasele I-VIII  Mihai Viteazul</t>
  </si>
  <si>
    <t>Scoala  gimnaziala nr.11 Tudor Vladimirescu</t>
  </si>
  <si>
    <t>65.02.04.02</t>
  </si>
  <si>
    <t>Liceul Danubius</t>
  </si>
  <si>
    <t>salarii-asistenti personali ai pers.cu handicap</t>
  </si>
  <si>
    <t>cheltuieli de capital din care:</t>
  </si>
  <si>
    <t>cheltuieli cu bunuri si servicii din care:</t>
  </si>
  <si>
    <t>TOTAL VENITURI DIN CARE:</t>
  </si>
  <si>
    <t>00 01</t>
  </si>
  <si>
    <t>Asistenta sociala in caz de invaliditate (asist.personali pentru</t>
  </si>
  <si>
    <t>cheltuieli de capital, din care:</t>
  </si>
  <si>
    <t>Colegiul Economic</t>
  </si>
  <si>
    <t>CAPITOL</t>
  </si>
  <si>
    <t>INDICATORI</t>
  </si>
  <si>
    <t>S.P.Evidenta persoanelor</t>
  </si>
  <si>
    <t>cheltuieli cu bunuri si servicii</t>
  </si>
  <si>
    <t>11 00 02</t>
  </si>
  <si>
    <t>11 00 06</t>
  </si>
  <si>
    <t>04 00 01</t>
  </si>
  <si>
    <t>51.00/.10</t>
  </si>
  <si>
    <t>51.00/.20</t>
  </si>
  <si>
    <t>54.00</t>
  </si>
  <si>
    <t>54.00/.10</t>
  </si>
  <si>
    <t>54.00/.20</t>
  </si>
  <si>
    <t>55.00</t>
  </si>
  <si>
    <t>61.00</t>
  </si>
  <si>
    <t>61.00./.20</t>
  </si>
  <si>
    <t>61.00.05</t>
  </si>
  <si>
    <t>61.00.05/20</t>
  </si>
  <si>
    <t>65.00</t>
  </si>
  <si>
    <t>65.00/.20</t>
  </si>
  <si>
    <t>65.00/.71</t>
  </si>
  <si>
    <t>65.00.03.01</t>
  </si>
  <si>
    <t>65.00.20</t>
  </si>
  <si>
    <t>65.02.00.01</t>
  </si>
  <si>
    <t>65.00.03.02</t>
  </si>
  <si>
    <t>65.00.50</t>
  </si>
  <si>
    <t>65.00.04.02</t>
  </si>
  <si>
    <t>66.00</t>
  </si>
  <si>
    <t>66.00.50.50</t>
  </si>
  <si>
    <t>67.00</t>
  </si>
  <si>
    <t>67.00/.10</t>
  </si>
  <si>
    <t>67.00/20</t>
  </si>
  <si>
    <t>67.00/.71</t>
  </si>
  <si>
    <t>67.00.05.01</t>
  </si>
  <si>
    <t>67.00.05.03</t>
  </si>
  <si>
    <t>67.00.05</t>
  </si>
  <si>
    <t xml:space="preserve">Servicii  recreative si sportive </t>
  </si>
  <si>
    <t>Intretinere gradini publice,parcuri,zone verzi -SP Pavaje spatii verzi</t>
  </si>
  <si>
    <t>Intretinere gradini publice,parcuri,zone verzi -P.M.C.</t>
  </si>
  <si>
    <t>67.00.50</t>
  </si>
  <si>
    <t>68.00</t>
  </si>
  <si>
    <t>ASIGURARI SI ASISTENTA SOCIALA</t>
  </si>
  <si>
    <t>68.00/.10</t>
  </si>
  <si>
    <t>68.00/.20</t>
  </si>
  <si>
    <t>68.00/.57</t>
  </si>
  <si>
    <t>68.00.04</t>
  </si>
  <si>
    <t>68.00.05.02</t>
  </si>
  <si>
    <t>68.00.15.01</t>
  </si>
  <si>
    <t>Ajutor social din care:</t>
  </si>
  <si>
    <t>68.00.15.02</t>
  </si>
  <si>
    <t>68.00.50</t>
  </si>
  <si>
    <t>70.00</t>
  </si>
  <si>
    <t>70.00.20</t>
  </si>
  <si>
    <t>70.00.71</t>
  </si>
  <si>
    <t>70.00.03</t>
  </si>
  <si>
    <t>LOCUINTE,SERVICII SI DEZVOLTARE   PUBLICA</t>
  </si>
  <si>
    <t>Locuinte-  PMC</t>
  </si>
  <si>
    <t>70.00.03.30</t>
  </si>
  <si>
    <t>70.00.05.01</t>
  </si>
  <si>
    <t>70.00.06</t>
  </si>
  <si>
    <t>70.00.07</t>
  </si>
  <si>
    <t>74.00</t>
  </si>
  <si>
    <t>74.00/.20</t>
  </si>
  <si>
    <t>74.00/.71</t>
  </si>
  <si>
    <t>74.00.05.02</t>
  </si>
  <si>
    <t>Colectarea,tratarea si distrugerea deseurilor</t>
  </si>
  <si>
    <t>74.00.06</t>
  </si>
  <si>
    <t>84.00</t>
  </si>
  <si>
    <t>84.00/.10</t>
  </si>
  <si>
    <t>84.00/.20</t>
  </si>
  <si>
    <t>84.00/.71</t>
  </si>
  <si>
    <t>Strazi-    S.P.Pavaje Spatii verzi</t>
  </si>
  <si>
    <t>84.00.03.03</t>
  </si>
  <si>
    <t>Strazi -  PMC</t>
  </si>
  <si>
    <t>51.00.01.03</t>
  </si>
  <si>
    <t>cheltuieli de capital-PMC total din care:</t>
  </si>
  <si>
    <t>Titlul I salarii asistenti scolari si comunitari</t>
  </si>
  <si>
    <t>84.00./20</t>
  </si>
  <si>
    <t>70.00.03.30/71</t>
  </si>
  <si>
    <t>68.00/71</t>
  </si>
  <si>
    <t>rambursare subimprumut SAMTID</t>
  </si>
  <si>
    <t>70.00.81</t>
  </si>
  <si>
    <t xml:space="preserve">cheltuieli de capital </t>
  </si>
  <si>
    <t>61.00.05/71</t>
  </si>
  <si>
    <t>84.00/71</t>
  </si>
  <si>
    <t>65.00.71</t>
  </si>
  <si>
    <t>D.A.S.</t>
  </si>
  <si>
    <t>Titlul I salarii</t>
  </si>
  <si>
    <t>66.00.10</t>
  </si>
  <si>
    <t>66.00.50.57</t>
  </si>
  <si>
    <t>3.Cote defalcate din impozitul pe venit</t>
  </si>
  <si>
    <t>70.00.05./81</t>
  </si>
  <si>
    <t>70.00.06/71</t>
  </si>
  <si>
    <t>Lucrari de  extindere retele gaze naturale in municipiu</t>
  </si>
  <si>
    <t>67.00.50/71</t>
  </si>
  <si>
    <t xml:space="preserve"> = salarii ,sporuri,indemnizatii si alte drepturi salariale in bani si contributii aferente</t>
  </si>
  <si>
    <t>finantarea invatamantului particular sau confesional total ,din care:</t>
  </si>
  <si>
    <t xml:space="preserve">  = cheltuieli cu bunuri si servicii pentru intretinere curenta a unitatii de invatamant</t>
  </si>
  <si>
    <t>11 00  09</t>
  </si>
  <si>
    <t>burse elevi</t>
  </si>
  <si>
    <t>65.00.59</t>
  </si>
  <si>
    <t>Asistenti personali-indemnizatii</t>
  </si>
  <si>
    <t>68.05.02.01.01</t>
  </si>
  <si>
    <t>DAS-aparat propriu</t>
  </si>
  <si>
    <t>Centrul comunitar Obor Nou</t>
  </si>
  <si>
    <t>Adapost de noapte</t>
  </si>
  <si>
    <t>Alte cheltuieli in domeniul asigurarilor si asistentei sociale Total din care:</t>
  </si>
  <si>
    <t xml:space="preserve">Iluminatul public si electrificari </t>
  </si>
  <si>
    <t xml:space="preserve">cheltuieli cu bunuri si servicii </t>
  </si>
  <si>
    <t>P.M.C.-transport donatori sange+alte persoane</t>
  </si>
  <si>
    <t>65/57.02.03</t>
  </si>
  <si>
    <t xml:space="preserve">  - asistenta sociala/ajutoare sociale in numerar</t>
  </si>
  <si>
    <t>65.00.57</t>
  </si>
  <si>
    <t>•finantarea cheltuielilor de functionare  a caminelor ptr.persoane varstnice(OG14)</t>
  </si>
  <si>
    <t>Implementarea Strategiei pentru Integritate  a Primariei Municipiului Calarasi</t>
  </si>
  <si>
    <t>65.00.58</t>
  </si>
  <si>
    <t>• plata stimulent educational Lg.248/2015</t>
  </si>
  <si>
    <t>proiecte cu finantare din FEN</t>
  </si>
  <si>
    <t>54.00.50/20</t>
  </si>
  <si>
    <t>cheltuieli de capital (leasing)</t>
  </si>
  <si>
    <t>cheltuieli de capital -dotari</t>
  </si>
  <si>
    <t xml:space="preserve">cheltuieli de capital  </t>
  </si>
  <si>
    <t>Subventii pentru sanatate</t>
  </si>
  <si>
    <t>42 41</t>
  </si>
  <si>
    <t>INVATAMANT  DE STAT ( 20 institutii)</t>
  </si>
  <si>
    <t>65/57.02.02</t>
  </si>
  <si>
    <t>• plata abonament transport elevi</t>
  </si>
  <si>
    <t>Alimentare cu gaze naturale in localitati</t>
  </si>
  <si>
    <t>Montat guri scurgere in municipiul Calarasi</t>
  </si>
  <si>
    <t>51.  00/59</t>
  </si>
  <si>
    <t>Achizitionare  si montare  limitatoare de viteza</t>
  </si>
  <si>
    <t>Intretinere placute strazi si imobile</t>
  </si>
  <si>
    <t>Achizitionat si montat  indicatoare rutiere</t>
  </si>
  <si>
    <t>sume aferente persoanelor cu handicap neincadrate</t>
  </si>
  <si>
    <t>68.00/59</t>
  </si>
  <si>
    <t>67.00/59</t>
  </si>
  <si>
    <t>84.00./59</t>
  </si>
  <si>
    <t>Servicii dirigentie de santier pentru lucrari de drumuri</t>
  </si>
  <si>
    <t>Cheltuieli de capital PMC din care:</t>
  </si>
  <si>
    <t>cheltuieli proiecte cu finantare FEN</t>
  </si>
  <si>
    <t xml:space="preserve">  - bunuri si servicii </t>
  </si>
  <si>
    <t>Caminul de batrani</t>
  </si>
  <si>
    <t>84. 00.81</t>
  </si>
  <si>
    <t>cheltuieli de capital-leasing  dotari</t>
  </si>
  <si>
    <t>Alte evenimente si servicii</t>
  </si>
  <si>
    <t>persoane cu handicap grav) total  din care:</t>
  </si>
  <si>
    <t xml:space="preserve"> = salarii, sporuri, indemnizatii si alte drepturi salariale in bani si contributii aferente</t>
  </si>
  <si>
    <t>CULTURA , RECREERE , RELIGIE</t>
  </si>
  <si>
    <t>Servicii dirigentie de santier pentru instalatii electrice</t>
  </si>
  <si>
    <t>04 00 05</t>
  </si>
  <si>
    <t xml:space="preserve">Apa si canal pluvial </t>
  </si>
  <si>
    <t>Taxe OCPI</t>
  </si>
  <si>
    <t>Taxe notariale</t>
  </si>
  <si>
    <t>Servicii arpentaj</t>
  </si>
  <si>
    <t>Servicii suport tehnic intocmire documentatie in vederea intabularii dreptului de proprietate a bunurilor proprietate UAT Municipiul Calarasi</t>
  </si>
  <si>
    <t>15 august-Ziua Marinei</t>
  </si>
  <si>
    <t>Actiuni in cadrul parteneriatelor incheiate de primarie +materiale reprezent.</t>
  </si>
  <si>
    <t>Intretinere  foisoare</t>
  </si>
  <si>
    <t>04 00 04</t>
  </si>
  <si>
    <t>bunuri si servicii</t>
  </si>
  <si>
    <t>Sume din cota de 6% din impozitul pe venit repartizata de Consiliul Judetean Calarasi</t>
  </si>
  <si>
    <t>Sume din cota de 14% din impozitul pe venit pentru echilibrarea bugetelor locale</t>
  </si>
  <si>
    <t>Invatamant particular sau confesional TOTAL din care:</t>
  </si>
  <si>
    <t>Servicii topografice</t>
  </si>
  <si>
    <t>Consultanta tehnica si servicii dirigentie de santier -apa,canalizare,constructii civile</t>
  </si>
  <si>
    <t>Avize punere in valoare si depozitat material lemnos</t>
  </si>
  <si>
    <t xml:space="preserve"> Energie electrica-iluminatul public in municipiul Calarasi</t>
  </si>
  <si>
    <t xml:space="preserve"> Intretinere semafoare</t>
  </si>
  <si>
    <t>Rambursare rata  subimprumut - Program SAMTID</t>
  </si>
  <si>
    <t>Taxe,avize,acorduri</t>
  </si>
  <si>
    <t>Intretinere indicatoare rutiere</t>
  </si>
  <si>
    <t>1 Decembrie  Ziua Nationala a Romaniei</t>
  </si>
  <si>
    <t>84. 00/58</t>
  </si>
  <si>
    <t>Liceul tenologic transportuti AUTO</t>
  </si>
  <si>
    <t>Protectia civila si protectia contra incendiilor( ISU)</t>
  </si>
  <si>
    <t>ALTE CHELTUIELI IN DOMENIUL  INVATAMANTULUI-  PMC</t>
  </si>
  <si>
    <t>54.00/10</t>
  </si>
  <si>
    <t>65.00.50/58</t>
  </si>
  <si>
    <t>proiecte cu finantare din FEN -Total , din care:</t>
  </si>
  <si>
    <t xml:space="preserve">HELIKON/*  38 </t>
  </si>
  <si>
    <t>Cheltuieli de organizare si reprezentare ptr evenimente ,activitati de turism,vizite, delegatii,parteneriate</t>
  </si>
  <si>
    <t>Serviciul municipal pentru promovarea patrimoniului local(Muzeul) cheltuieli de capital</t>
  </si>
  <si>
    <t xml:space="preserve"> Zilele Municipiului Calarasi,inclusiv Nunta de Aur si Ziua Internationala a persoanelor varstnice</t>
  </si>
  <si>
    <t xml:space="preserve">25 octombrie Ziua Armatei Romane </t>
  </si>
  <si>
    <t xml:space="preserve">22 Decembrie-Ziua Revolutiei </t>
  </si>
  <si>
    <t>Decembrie-Sarbatorile de iarna</t>
  </si>
  <si>
    <t xml:space="preserve">Reducerea emisiilor de carbon in mun.Calarasi prin modernizarea  infrastructurii cailor de rulare  a  transportului public local ( strada Bucuresti)                    </t>
  </si>
  <si>
    <t>Sporirea gradului de mobilitate a populatiei  prin introducerea unui sistem integrat de mobilitate urbana alternativa, cu statii inteligente automatizate de biciclete in mun.Calarasi  POR 2014-2020</t>
  </si>
  <si>
    <t>Alte cheltuieli cu sanatatea P.M.C.</t>
  </si>
  <si>
    <t xml:space="preserve">Servicii dezinfectie,dezinsectie,deratizare </t>
  </si>
  <si>
    <t>Tratament in aliniament</t>
  </si>
  <si>
    <t>Achizitionare ,montare si intretinere  parapeti protectie  pietoni</t>
  </si>
  <si>
    <t>Placute  de informare /avertizare ,platforme de colectare,zone verzi si parcuri</t>
  </si>
  <si>
    <t>Reparatii/intretinere mobilier stradal</t>
  </si>
  <si>
    <t>Achizitionare/intretinere si reparatii panouri lemn imprejmuire spatii verzi</t>
  </si>
  <si>
    <t>Servicii ridicare, transport  si depozitare vehicule ce ocupa ilegal domeniu public/privat al mun.Calarasi</t>
  </si>
  <si>
    <t xml:space="preserve">Servicii de vopsitorie mobilier urban </t>
  </si>
  <si>
    <t>65. 00.57</t>
  </si>
  <si>
    <t xml:space="preserve">Fond rezerva bugetara la dispozitia autoritatilor locale </t>
  </si>
  <si>
    <t>Serviciul municipal pentru promovarea patrimoniului local(Muzeul+Posta Veche) cheltuieli intretinere si cheltuieli cu bunuri si servicii</t>
  </si>
  <si>
    <t>Salubrizare municipiu+DESZAPEZIRE</t>
  </si>
  <si>
    <t>70. 00.50/71</t>
  </si>
  <si>
    <t>ajutoare incalzire pentru consum combustibili solizi/petrolieri</t>
  </si>
  <si>
    <t>supliment energie pentru consum combustibili solizi/petrolieri</t>
  </si>
  <si>
    <t>Venituri proprii</t>
  </si>
  <si>
    <t>Lucrari de amenajare Piata UNIRII(Piata Centrala)</t>
  </si>
  <si>
    <t>Marcaje rutiere</t>
  </si>
  <si>
    <t>Servicii muzica fanfara si muzica estrada+servicii adiacente si asistenta tehnica evenimente</t>
  </si>
  <si>
    <t>74.00.06/71</t>
  </si>
  <si>
    <t>Servicii tehnice(dezmembrari,apartamentari, alipiri, schite cadastrale)</t>
  </si>
  <si>
    <t>Liceul  Agricol Sandu Aldea</t>
  </si>
  <si>
    <t>CIUFULICI  *56</t>
  </si>
  <si>
    <t>Achizitionare si montare rame,capace camine</t>
  </si>
  <si>
    <t>65.00.55</t>
  </si>
  <si>
    <t>2. Sume defalcate din TVA pentru echilibrarea bugetelor locale,din care:</t>
  </si>
  <si>
    <t>65. 00. 58</t>
  </si>
  <si>
    <t>Servicii de coordonare in materie de  securitate  si sanatate in munca  ptr.santiere mobile si temporare</t>
  </si>
  <si>
    <t>Achizitionare si montat indicatoare rutiere de semnalizare, ghidare si informare pentru obiectivele publice de importanta culturala si turistice</t>
  </si>
  <si>
    <t>Achizitionare si montare oglinzi rutiere</t>
  </si>
  <si>
    <t>Lucrari de scoatere a cioatelor</t>
  </si>
  <si>
    <r>
      <t xml:space="preserve">- </t>
    </r>
    <r>
      <rPr>
        <sz val="12"/>
        <rFont val="Times New Roman"/>
        <family val="1"/>
        <charset val="238"/>
      </rPr>
      <t>bunuri si servicii</t>
    </r>
  </si>
  <si>
    <t>Reabilitare termica a Scolii gimnaziale Tudor Vladimirescu,Calarasi, POR 2014-2020</t>
  </si>
  <si>
    <t xml:space="preserve"> ”Reabilitare termica a Gradinitei cu program prelungit Tara Copilariei</t>
  </si>
  <si>
    <t>Sarbatoarea primaverii  1-8 Martie</t>
  </si>
  <si>
    <t>Reducerea emisiilor de CO2 in zona urbana prin construire terminal intermodal de transport  in zona vest(SIDERCA) POR 2014-2020</t>
  </si>
  <si>
    <t>Promovarea utilizarii mijloacelor alternative de mobilitate si a intermodalitatii in mun.Calarasi prin  amenajarea unei retele de  piste de biciclete</t>
  </si>
  <si>
    <t>Cresterea atractivitatii ,sigurantei si eficientei transportului public in municipiul Calarasi prin modernizarea acestui mod de transport(autobuze)</t>
  </si>
  <si>
    <t>Lucrări de înregistrare sistematică pe sectoare în extravilan și intravilan ,in vederea înscrierii</t>
  </si>
  <si>
    <t>acestora în sistemul integrat de cadastru și carte funciară, aparținând UAT-mun.Călărași</t>
  </si>
  <si>
    <t>Esalonare la plata a  obligatiilor catre Fondul de Mediu</t>
  </si>
  <si>
    <t>dobanzi  imprumut bancar   (art.30.01.01)</t>
  </si>
  <si>
    <t xml:space="preserve">rambursari credit </t>
  </si>
  <si>
    <t>cotizatii organisme</t>
  </si>
  <si>
    <t>PT+Executie ''Modernizare str.Mihail Kogalniceanu si bdul 1 Mai, mun.Calarasi,jud.Calarasi''-  PNI</t>
  </si>
  <si>
    <t>PT+Executie ''Reabilitare si modernizare strada Independentei,tronson str.Dobrogei-strada Pacii''  PNI</t>
  </si>
  <si>
    <t>PT+Executie -Modernizare strazi in Cartierul  Magureni, PNI</t>
  </si>
  <si>
    <t>PT+Executie -Modernizare strazi in Cartierul  Mircea Voda, LOT 2, Municipiul Calarasi, PNI</t>
  </si>
  <si>
    <t>Centrul de zi  minori</t>
  </si>
  <si>
    <t>68.05.02.03</t>
  </si>
  <si>
    <t>Centrul de zi  adulti</t>
  </si>
  <si>
    <t>Servicii religioase</t>
  </si>
  <si>
    <t>67.  00.06</t>
  </si>
  <si>
    <t>alte cheltuieli (sport,tineret,parohii)</t>
  </si>
  <si>
    <t>bunuri si servicii (inclusiv alte evenimente)</t>
  </si>
  <si>
    <t>Alte servicii in domeniul culturii,recreerii si religiei( evenimente,sarbatori,etc)</t>
  </si>
  <si>
    <t>transferuri invatamant particular</t>
  </si>
  <si>
    <t>65. 00.55</t>
  </si>
  <si>
    <t>Cresterea eficientei energetice si gestionarea inteligenta a energiei in cladirile publice - Scoala nr. 2, Colegiul Economic (PNRR)</t>
  </si>
  <si>
    <t>Cresterea eficientei energetice a Scolii Gimnaziale MIHAI VITEAZUL Corp B (PNRR)</t>
  </si>
  <si>
    <t>Cresterea eficientei energetice a Scolii Gimnaziale NICOLAE TITULESCU, Corp C1,C2,C3 (PNRR)</t>
  </si>
  <si>
    <t xml:space="preserve">Renovare integrata a cladirilor rezidentiale multifamiliale - blocul A13 Calarasi (PNRR) </t>
  </si>
  <si>
    <t>Renovare energetica moderata a cladirilor rezidentiale multifamiliale-blocurile: A6(scara2), A18 (scara1, scara2) (PNRR)</t>
  </si>
  <si>
    <t>Renovare energetica moderata a cladirilor rezidentiale multifamiliale-blocurile: A15 (scara1), A17 (scara 1, scara 2, scara 3), N43 (scara1) (PNRR)</t>
  </si>
  <si>
    <t>Renovare energetica moderata a cladirilor rezidentiale multifamiliale-blocurile: A1 (scara 1), A2 (scara 1), A3 (scara 1), A4 (scara 1), A5 (scara 1) (PNRR</t>
  </si>
  <si>
    <t>Construirea de locuințe nzeb plus pentru tineri - Cartier Tineri (PNRR)</t>
  </si>
  <si>
    <t>Dotarea cu mobilier ,materiale didactice si echipamente digitale a unitatilor de invatamant preuniversitar si a unitatilor conexe din mun.Calarasi (PNRR)</t>
  </si>
  <si>
    <t>Renovarea energetica moderata a cladirilor pblicee – Autoritati locale  Liceul Mihai Eminescu Calarasi (PNRR)</t>
  </si>
  <si>
    <t>Modernizarea si dotarea Centrului de zi pentru persoane adulte cu dizabilitati Municipiul Calarasi (PNRR)</t>
  </si>
  <si>
    <t>Infiintare si colectare centru  de colectare prin aport voluntar (CAV) in municipiul Calarasi (PNRR)</t>
  </si>
  <si>
    <t>Sistem de management inteligent al informatiilor privind transportul public si smart parching (PNRR)</t>
  </si>
  <si>
    <t>Renovare energetica moderata a cladirilor publice , autoritati locale, Liceul Tehnologic transporturi AUTO Calarasi(internat si cantina) - PNRR</t>
  </si>
  <si>
    <t>Cresterea performantei energetice a cladirilor publice''  bloc J22  (AFM)</t>
  </si>
  <si>
    <t>Cresterea performantei energetice a cladirilor publice''  bloc J27 (AFM)</t>
  </si>
  <si>
    <t>Amplasare statii de reincare pentru vehicule electrice in municipiul Calarasi (AFM)</t>
  </si>
  <si>
    <t>Plateste pentru cat arunci-dotare cu insule ecologice in mun.Calarasi- (PNRR)</t>
  </si>
  <si>
    <t>Renovare energetica moderata a cladirilor rezidentiale multifamiliale -bloc J9 si J28 (PNRR)</t>
  </si>
  <si>
    <t>cheltuieli de capital -investitii finantate prin PNRR</t>
  </si>
  <si>
    <t xml:space="preserve">70. 03.30/61 </t>
  </si>
  <si>
    <t>Servicii asistenta si proiectare (elaborare documentatie tehnica, avize, expertize tehnice, etc.) pentru proiecte in pregatire finantabile din fonduri europene nerambursabile inclusiv PNRR, programe nationale</t>
  </si>
  <si>
    <t>Servicii consultanta pentru proiecte in pregatire finantabile din fonduri europene nerambursabile inclusiv PNRR, programe nationale</t>
  </si>
  <si>
    <t>Servicii consultanta si elaborare documentatie tehnica, avize, expertize tehnice, etc. pentru proiecte in implementare finantate din fonduri europene nerambursabile inclusiv PNRR, programe nationale (neincluse in bugetul proiectului)</t>
  </si>
  <si>
    <t>1 Iunie Ziua   Internationala a  Copilului</t>
  </si>
  <si>
    <t>42  69</t>
  </si>
  <si>
    <t xml:space="preserve">Subventii de la bugetul de stat </t>
  </si>
  <si>
    <t>42  87</t>
  </si>
  <si>
    <t>42  88</t>
  </si>
  <si>
    <t>Alocari de sume din  PNRR</t>
  </si>
  <si>
    <t>Contributie Fondul de Mediu</t>
  </si>
  <si>
    <r>
      <t xml:space="preserve">Lucrari </t>
    </r>
    <r>
      <rPr>
        <u/>
        <sz val="12"/>
        <rFont val="Times New Roman"/>
        <family val="1"/>
        <charset val="238"/>
      </rPr>
      <t>constructi</t>
    </r>
    <r>
      <rPr>
        <sz val="12"/>
        <rFont val="Times New Roman"/>
        <family val="1"/>
        <charset val="238"/>
      </rPr>
      <t>i  pentru imbunatatirea cerintei de securitate la incendiu,sediul PMC,str.Bucuresti,nr.140A</t>
    </r>
  </si>
  <si>
    <r>
      <t xml:space="preserve">Lucrari </t>
    </r>
    <r>
      <rPr>
        <u/>
        <sz val="12"/>
        <rFont val="Times New Roman"/>
        <family val="1"/>
        <charset val="238"/>
      </rPr>
      <t xml:space="preserve">instalatii </t>
    </r>
    <r>
      <rPr>
        <sz val="12"/>
        <rFont val="Times New Roman"/>
        <family val="1"/>
        <charset val="238"/>
      </rPr>
      <t>pentru imbunatatirea cerintei de securitate la incendiu,sediul PMC,str.Bucuresti,nr.140A</t>
    </r>
  </si>
  <si>
    <t>Servicii  de indepartare vegetatie</t>
  </si>
  <si>
    <t xml:space="preserve">Imprejmuire platforme de gunoi </t>
  </si>
  <si>
    <t>Servicii de intretinere spatii verzi, administrare parcuri si echipamente de agrement pentru obiectivul Regenerarea spatiului urban din mun.Calarasi prin amenajarea spatiilor verzi din zona de  vest si a spatiului verde din zona de locuit NAVROM</t>
  </si>
  <si>
    <t>Servicii de intretinere pentru obiectivul Reducerea emisiilor de carbon in mun.Calarasi prin crearea unui spatiu urban pietonal multifunctional in zona centrala a municipiului Calarasi(pietonal)</t>
  </si>
  <si>
    <t>70. 00.61</t>
  </si>
  <si>
    <t>sume investitii PNRR</t>
  </si>
  <si>
    <t>Executie instalatie telecomunicatii fibra optica prin canalizatie subterana pe str.Prel.Bucuresti si Bucuresti, municipiul Calarasi</t>
  </si>
  <si>
    <t>Intocmire analiza de risc pentru sistemele de supraveghere video din municipiul Calarasi</t>
  </si>
  <si>
    <t>Servicii de intretinere si reparatii sistem de iluminat public in municipiul Călărași</t>
  </si>
  <si>
    <t>Achizitionat toalete publice tip container</t>
  </si>
  <si>
    <t>Racorduri canalizare menajera in municipiul Calarasi</t>
  </si>
  <si>
    <t>Achizitionare placute strazi si imobile</t>
  </si>
  <si>
    <t>Servicii medicale de medicina muncii</t>
  </si>
  <si>
    <t>Supraveghere arheologica a obiectivelor de investitii:''Modernizare strazi in Cartierul Magureni''</t>
  </si>
  <si>
    <t>Reparatii  str. Stejarului, municipiul Calarasi, judetul Calarasi</t>
  </si>
  <si>
    <t>Amenajare sens giratoriu str.Prel.Sloboziei DN21-soseaua de Rocada</t>
  </si>
  <si>
    <t>PT + Executie amenajare parcari si trotuare str.Prel.Bucuresti(tronson intre b-dul Cuza Voda si b-dul Nicolae Titulescu)</t>
  </si>
  <si>
    <t>42  89</t>
  </si>
  <si>
    <t>proiecte finantate prin PNRR</t>
  </si>
  <si>
    <t>Restaurare statuie''Vultur'' -zona 5 Calarasi</t>
  </si>
  <si>
    <t>65.  00.60</t>
  </si>
  <si>
    <t>cheltuieli cu proiecte etapizate</t>
  </si>
  <si>
    <t>74. 00 .56</t>
  </si>
  <si>
    <t>65. 00.50.61</t>
  </si>
  <si>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 xml:space="preserve">Achizitionare cosuri de gunoi  </t>
    </r>
  </si>
  <si>
    <t>Refacere suprafete deteriorate pe trotuare din pavaj/beton</t>
  </si>
  <si>
    <t>42  66</t>
  </si>
  <si>
    <t>Venituri din proprietate</t>
  </si>
  <si>
    <t>Construire Cresa medie  in Cartier Tineri ,prel.Sloboziei nr.70B,mun.Calarasi</t>
  </si>
  <si>
    <t>Cresterea eficientei energetice a Scolii Gimnaziale MIHAI VITEAZUL din municipiul Calarasi” - Corp A (PNRR)</t>
  </si>
  <si>
    <t>65. 00.71</t>
  </si>
  <si>
    <t xml:space="preserve">Reparatie si intretinere iluminat public in Cartier Rezidential </t>
  </si>
  <si>
    <t>Canalizare str.Bobâlna(tr.I.L.Caragiale-Câmpului)</t>
  </si>
  <si>
    <t>Refacere capace scuar strada Prel.București</t>
  </si>
  <si>
    <t xml:space="preserve">cheltuieli alegeri </t>
  </si>
  <si>
    <t>54 .00.50</t>
  </si>
  <si>
    <t>Bransament electric pentru obiectivul Construire Cresa Medie in Cartier Tineri</t>
  </si>
  <si>
    <t>39  02</t>
  </si>
  <si>
    <t>42  55</t>
  </si>
  <si>
    <t>Subventii pentru locuinte Legea nr.114/1996</t>
  </si>
  <si>
    <t>74. 05./61</t>
  </si>
  <si>
    <t>Lucrari de reparatii  imprejmuire animale extrem de periculoase (tigri) gradina ZOO</t>
  </si>
  <si>
    <t>Subventii-supliment incalzire</t>
  </si>
  <si>
    <t>42 02 34</t>
  </si>
  <si>
    <t>Amenajare trotuar strada Preot Pârlea Alexandru</t>
  </si>
  <si>
    <t>Amenajare trotuar strada Petre Hanes</t>
  </si>
  <si>
    <t>Amenajare trotuar strada Preot Ionescu Alexandru</t>
  </si>
  <si>
    <t>Transferuri  de la bugetul local pentru finantarea  chelt.funcționare SPCT-AFL</t>
  </si>
  <si>
    <t>Transferuri  de la bugetul local pentru finantarea  chelt.dezvoltare SPCT-AFL</t>
  </si>
  <si>
    <r>
      <t>Servicii de operare sistem de bike sharing necesare proiectului</t>
    </r>
    <r>
      <rPr>
        <i/>
        <sz val="12"/>
        <rFont val="Times New Roman"/>
        <family val="1"/>
        <charset val="238"/>
      </rPr>
      <t xml:space="preserve">  Sporirea gradului de mobilitate a populatiei  prin introducerea unui sistem integrat de mobilitate urbana alternativa, cu statii inteligente automatizate de biciclete in mun.Calarasi  POR 2014-2020</t>
    </r>
  </si>
  <si>
    <t>Amenajare loc de joaca cu suprafata de tartan  Parcul Aurora</t>
  </si>
  <si>
    <t>Reamenajare loc de joaca Luceafarului</t>
  </si>
  <si>
    <t>Amenajare loc de joaca   IMC</t>
  </si>
  <si>
    <t xml:space="preserve">Intretinere si reparatii curente parcare aferenta blocurilor F2-F3-F4 </t>
  </si>
  <si>
    <t xml:space="preserve">Canalizare menajeră alee adiacentă străzii Crângului </t>
  </si>
  <si>
    <t>cheltuieli de capital-sirena electronica de alarmare publica  si cofret comanda sirena electrica</t>
  </si>
  <si>
    <t>Servicii curatenie si igienizare grupuri sanitare Parc Central</t>
  </si>
  <si>
    <t>48. 00</t>
  </si>
  <si>
    <t>51. 59.44</t>
  </si>
  <si>
    <t xml:space="preserve">sume  necesare rambursarii TVA </t>
  </si>
  <si>
    <t>70. 03. 30/51.01.01</t>
  </si>
  <si>
    <t>70.03.30/51.02.29</t>
  </si>
  <si>
    <t>70. 00.50 /51.01.01</t>
  </si>
  <si>
    <t>Transferuri  de la bugetul local pentru finantarea  chelt.funcționare DMSPMC</t>
  </si>
  <si>
    <t>Transferuri  de la bugetul local pentru finantarea  chelt.dezvoltare DMSPMC</t>
  </si>
  <si>
    <t>transferuri catre institutii pentru cheltuieli de functionare</t>
  </si>
  <si>
    <t>transferuri catre institutii pentru cheltuieli de dezvoltare</t>
  </si>
  <si>
    <t>70.00.51.01.01</t>
  </si>
  <si>
    <t>70.00.51.02.29</t>
  </si>
  <si>
    <t>70.00.50/51.02.29</t>
  </si>
  <si>
    <t>Bransament gaze naturale Cresa Medie Cartieri Tineri</t>
  </si>
  <si>
    <t>Analiza  de risc pentru echipamentele de joaca ampl. in Parcul de pe Lac si Parcul Navrom</t>
  </si>
  <si>
    <t>Imbunatatirea transp.public  de calatori in mun.Calarasi si cresterea performantelor acestuia prin crearea unui sistem inteligent de management al traficului si monitorizare video,bazat pe instrumente inovative si eficiente .</t>
  </si>
  <si>
    <t>61.00.51.01.01</t>
  </si>
  <si>
    <t>54.00.71</t>
  </si>
  <si>
    <t>Modificare instalatie comuna si individuala de utilizare  pe casa scarii bloc A13</t>
  </si>
  <si>
    <t>salarii si asimilate</t>
  </si>
  <si>
    <t>65.00.10</t>
  </si>
  <si>
    <t xml:space="preserve"> - salarii si asimilate</t>
  </si>
  <si>
    <t>Servicii iluminat festiv pentru Sarbatorile de iarna</t>
  </si>
  <si>
    <t>65. 00.56</t>
  </si>
  <si>
    <t>proiecte cu finantare din FSE PLUS</t>
  </si>
  <si>
    <t xml:space="preserve">BUGETUL PROPRIU AL MUNICIPIULUI  CALARASI  PE ANUL 2025 </t>
  </si>
  <si>
    <t>Trim II</t>
  </si>
  <si>
    <t>BUGET 2025</t>
  </si>
  <si>
    <t>Reabilitare energetica SC Gimnaziala Nicolae Titulescu</t>
  </si>
  <si>
    <t>1. Sume defalcate din TVA pentru finanțarea cheltuielilor descentralizate la nivelul municipiilor din care:</t>
  </si>
  <si>
    <t>•finanțarea cheltuielilor cu formarea continuă și evaluarea personalului, cheltuieli cu evaluarea periodică internă a elevilor, cheltuieli materiale și pentru servicii, precum și  cheltuieli cu întreținerea curentă din  instituțiile de învățământ preuniversitar de stat</t>
  </si>
  <si>
    <t>• plata stimulent educațional Lg.248/2015</t>
  </si>
  <si>
    <t>• drepturile copiilor cu cerințe educaționale speciale integrați în învățământul de masă</t>
  </si>
  <si>
    <t>•finanțarea drepturilor asistenților personali ai persoanelor cu handicap grav sau indemnizației lunare</t>
  </si>
  <si>
    <t>•finanțarea măsurilor de protecție de tip centre de zi și centre rezidențiale pentru persoane adulte cu handicap</t>
  </si>
  <si>
    <t>•finanțarea transportului  elevilor</t>
  </si>
  <si>
    <t>•finanțarea centrelor de zi licențiate cf.art.21 alin.(1) lit.a) și alin.(2) din Legea nr.156/2023</t>
  </si>
  <si>
    <t>43  49</t>
  </si>
  <si>
    <t>Lucrari de  instalatii electrice interioare de lumina si prize la sediul Arhivei primariei din strada Eroilor nr.36,prevazute in Documentatia de autorizare securitate la incendiu</t>
  </si>
  <si>
    <t>54.00.20</t>
  </si>
  <si>
    <t>Transferuri catre institutii pentru cheltuieli de functionare Politia Locala</t>
  </si>
  <si>
    <t>Centrul de zi pentru activitati educative si culturale- LIVADA</t>
  </si>
  <si>
    <t>68. 00.50. 07</t>
  </si>
  <si>
    <t>68.00.50.01</t>
  </si>
  <si>
    <t>68.00.50.02</t>
  </si>
  <si>
    <t>68.00.50.03</t>
  </si>
  <si>
    <t>Servicii complementare necesare implementarii  proiectului Modernizarea si dotarea Centrului de zi pentru persoane adulte cu dizabilitati Municipiul Calarasi (PNRR)</t>
  </si>
  <si>
    <t>Servicii de consultanta pentru elaborarea documentaíei de mediu necesara obtinerii avizului pentru Strategia de Turism</t>
  </si>
  <si>
    <t>28 Martie  Ora Pamantului</t>
  </si>
  <si>
    <t>9 Mai  Ziua Independentei Romaniei si Ziua Europei</t>
  </si>
  <si>
    <t>20 Mai Ziua Eroilor</t>
  </si>
  <si>
    <t>29 Iunie Ziua DUNARII</t>
  </si>
  <si>
    <t>6 Ianuarie Ziua de Bobotezei</t>
  </si>
  <si>
    <t>Documentatie tehnica -Recompartimentare Grup sanitar Scoala gimnaziala nr.7,Calarasi</t>
  </si>
  <si>
    <t>Recompartimentare grup sanitar Scoala gimnaziala nr.7</t>
  </si>
  <si>
    <t>Inlocuire centrala termica si modificarea instalatiei la Liceul Transporturi Auto</t>
  </si>
  <si>
    <t>Inlocuire cazan Scoala nr.8 Mircea Voda</t>
  </si>
  <si>
    <t>Amenajari grupuri sanitare Scoala Nicolae Titulescu</t>
  </si>
  <si>
    <t>Amenajari grupuri sanitare Scoala Mihai Viteazul</t>
  </si>
  <si>
    <t>Amenajari grupuri sanitare Liceul Mihai Eminescu</t>
  </si>
  <si>
    <t>Amenajari grupuri sanitare Scoala Mircea Voda</t>
  </si>
  <si>
    <t>Achizitionare si montare panouri de afisaj</t>
  </si>
  <si>
    <t>Imprejmuire teren strada Dobrogei</t>
  </si>
  <si>
    <t>Servicii consultanta in domeniul achizitiilor publice-Expert cooptat pentru servicii de intretinere  spatii verzi,administrare parcuri si echipamente de agrement pentru obiectivul Regenerarea spatiului urban din mun.Calarasi prin amenajarea spatiilor verzi din zona de  vest si a spatiului verde din zona de locuit NAVROM</t>
  </si>
  <si>
    <t>Construire baza sportiva  TIP 1, str. Aleea Dumbrava Minunata nr. 4, mun. Calarasi, jud. Calarasi</t>
  </si>
  <si>
    <t>Reabilitare,modernizare,extindere si dotare cinematograf Victoria,bdul 1 Mai(Parc Central),mun.Calarasi,jud.Calarasi.</t>
  </si>
  <si>
    <t>DALI Cinematograf Orizont</t>
  </si>
  <si>
    <t xml:space="preserve">Reparatie împrejmuire cimitirul Sfânta Anastasia </t>
  </si>
  <si>
    <t>Servii asistenta tehnica antemasuratori devize</t>
  </si>
  <si>
    <t>Servicii asistenta tehnica din partea proiectantului -D.D.E. si D.T.O.E. pentru obiectivul de investitii Realizare si modernizare sediul Politiei Locale,str.Musetelului,nr.2A</t>
  </si>
  <si>
    <t>Servicii consultanta in achizitii publice obiective de investitii ale municipiului Calarasi</t>
  </si>
  <si>
    <t>Servicii ridicare garaje si desfiintare amenajari de pe domeniul public/privat al municipiului Calarasi</t>
  </si>
  <si>
    <t>Servicii  de coordonare in materie de securitate si sanatate in munca</t>
  </si>
  <si>
    <t>Demolare cos de fum aferent obiectivului Renovare energetica moderata a cladirilor  rezidentiale multifamiliale -blocurile : A1 (scara 1), A2 (scara 1), A3 (scara 1), A4 (scara 1)., A 5 ( scara 1) PNRR</t>
  </si>
  <si>
    <t>Reparatii curente subsol Gradinita Amicii</t>
  </si>
  <si>
    <t>Montare numere administrative si placute cu denumirea strazii din municipiul Calarasi</t>
  </si>
  <si>
    <t>Intretinere si igienizare arhiva PMC str Bucuresti nr. 150</t>
  </si>
  <si>
    <t>Lucrari complementare luminator  sediul PMC</t>
  </si>
  <si>
    <t>Solutie de criptare si securizare mail Fortimail [licenta anuala]</t>
  </si>
  <si>
    <t>Solutie Informatica CYBERSECURITY (licenta anuala)</t>
  </si>
  <si>
    <t>Solutie de protectie  date al serverelor si statiilor desktop din dotarea PMC (licenta anuala)</t>
  </si>
  <si>
    <t>Extindere supraveghere video intrere Sloboziei + cartierul de tineri Bricostore + analiza de risc</t>
  </si>
  <si>
    <t>Instalare Camere Intersectie Spital + analiza de risc</t>
  </si>
  <si>
    <t>Instalare Camere Intrare Oras Chiciu+ analiza de risc</t>
  </si>
  <si>
    <t>Instalare Punct distributie Directia Agricola+ analiza de risc</t>
  </si>
  <si>
    <t>Achizitie licenta Fortigate -100F( licenta anuala)</t>
  </si>
  <si>
    <t>Instalare camere pietonal</t>
  </si>
  <si>
    <t xml:space="preserve">Instalare FO si camere video statii de biciclete </t>
  </si>
  <si>
    <t>Instalare FO statii de autobuz</t>
  </si>
  <si>
    <t>Realizare si modernizare in P.T., sediul Politiei locale,str. Musetelului nr.2A</t>
  </si>
  <si>
    <t>Refacere invelitoare Scoala nr. 2 Colegiul Economic</t>
  </si>
  <si>
    <t>Spor de putere scoala nr. 2 Colegiul Economic</t>
  </si>
  <si>
    <t>Spor de putere scoala nr. 11 Tudor Vladimirescu</t>
  </si>
  <si>
    <t>Spor de putere gradinita cu program prelungit Tara Copilariei</t>
  </si>
  <si>
    <t>Reparatii retea iluminat public b-dul 1 Mai (trs. str Dobrogei- str Portului )</t>
  </si>
  <si>
    <t>Bransament electric pentru obiectivul Construire baza sportiva  TIP 1, STR Aleea Dumbrava Minunata, nr. 4, Calarasi</t>
  </si>
  <si>
    <t>Iluminat public in parcări nou infiintate (lateral strazi G- ral L.Mociulschi,Av.Vitalie Zvincu,Dropia)</t>
  </si>
  <si>
    <t>Indicatoare si stalpi de sustinere -panouri informative parcari de domiciliu</t>
  </si>
  <si>
    <t>Achizitionare si montare sisteme de ghidare (popici)</t>
  </si>
  <si>
    <t>Amenajare parcare in vecinatatea strazii Crisana bloc D18  si D20</t>
  </si>
  <si>
    <t>Infiintare parcare aferenta bloc H1</t>
  </si>
  <si>
    <t>Amenajare trotuar str Petre Hanes , Zona de Nord</t>
  </si>
  <si>
    <t>Amenajare trotuar strada Av Aurel Elefterescu</t>
  </si>
  <si>
    <t>Servicii de dirigentie de santier pentru obiectivul: Reabilitare si modernizare strada Independentei,tronson str.Dobrogei-strada Pacii''  PNI</t>
  </si>
  <si>
    <t>Servicii dirigentie de santier - Modernizare strazi in cartierul Mircea Voda, Lot 2, mun Calarasi</t>
  </si>
  <si>
    <t xml:space="preserve">Documentatie tehnica pentru lucrari de reparatii/ intretinere parcari si drumuri </t>
  </si>
  <si>
    <t xml:space="preserve">PT-  ''Imbunatatirea transp.public  de calatori in mun.Calarasi si cresterea performantelor acestuia prin crearea unui sistem inteligent de management al traficului si monitorizare video,bazat pe instrumente inovative si eficiente''. </t>
  </si>
  <si>
    <t>81. 00.06/40</t>
  </si>
  <si>
    <t>ENERGIE TERMICA</t>
  </si>
  <si>
    <t>Subventie ptr.acoperirea diferentelor de pret si tarife</t>
  </si>
  <si>
    <t>84. 00/.40</t>
  </si>
  <si>
    <t>Regenerarea spatiului urban din mun.Calarasi prin amenajarea spatiilor verzi din zona de  vest si a spatiului verde din zona de locuit NAVROM-Buget PMC</t>
  </si>
  <si>
    <t>Servicii paza Cimitirul Sf.Lazar</t>
  </si>
  <si>
    <t>Servicii paza Cimitirul Sf Anastasia</t>
  </si>
  <si>
    <t xml:space="preserve">Servicii evaluari, reevaluari si actualizari la evaluari de  imobile </t>
  </si>
  <si>
    <t>Elaborare PUZ "Construire locuinte tineri si rezolvare probleme mobilitate urbana"</t>
  </si>
  <si>
    <t>Sume alocate din bugetul UE pentru proiecte</t>
  </si>
  <si>
    <t>48.02.01</t>
  </si>
  <si>
    <t>Proiectare si executie Extindere retea gaze naturale in municipiul Calarasi</t>
  </si>
  <si>
    <t>Actualizarea Registrului Spatii Verzi</t>
  </si>
  <si>
    <t>Servicii de audit  de  maturitate digitala</t>
  </si>
  <si>
    <t>43  48</t>
  </si>
  <si>
    <t>Sume alocate din PNRR componenta rambursabila</t>
  </si>
  <si>
    <t>Sume alocate din PNRR   componenta nerambursabila</t>
  </si>
  <si>
    <t>40 13</t>
  </si>
  <si>
    <t>Fondul destinat activitatilor de tineret, conform Legii nr.350/2006</t>
  </si>
  <si>
    <t>Finantari nerambursabile din fonduri publice ,conform Legii nr.69/2000</t>
  </si>
  <si>
    <t>Sume alocate din bugetul ANCPI</t>
  </si>
  <si>
    <t>43 .34</t>
  </si>
  <si>
    <t>Sume din excedentul bugetar al anului 2024 pentru investitii</t>
  </si>
  <si>
    <t>Dezvoltarea infrastructurii educationale antepresc.si prescolara  din mun.Calarasi-Cresa saptamanala</t>
  </si>
  <si>
    <t>Achizitionare si montaj aparate fitness</t>
  </si>
  <si>
    <t>Imprejmuire cu gard protectie Cresa saptamanala</t>
  </si>
  <si>
    <t>Reparatii canalizare str.  Aviator Savulescu+bransament apa (prel. Sloboziei - B-dul Corneliu Coposu)</t>
  </si>
  <si>
    <t>transferuri</t>
  </si>
  <si>
    <t>51.  00.55</t>
  </si>
  <si>
    <t>Reabilitare termica-achizitie si montaj inst incalzire Scoala nr.5 Nicolae Titulescu</t>
  </si>
  <si>
    <t>Trim III</t>
  </si>
  <si>
    <t>BUGET</t>
  </si>
  <si>
    <t>INITIAL</t>
  </si>
  <si>
    <t>RECTIFICAT</t>
  </si>
  <si>
    <t>mii lei</t>
  </si>
  <si>
    <t>Transferuri catre institutii pentru cheltuieli de dezvoltare Politia Locala</t>
  </si>
  <si>
    <t>61.00.51.02.29</t>
  </si>
  <si>
    <t>70.03.30/60</t>
  </si>
  <si>
    <t>65. 00.50/.60</t>
  </si>
  <si>
    <t>65. 00.50/.61</t>
  </si>
  <si>
    <t>Actualizare studiu de oportrunitate si caiet de sarcini pentru delegarea gestiunii serviciului de iluminat public</t>
  </si>
  <si>
    <t>42  93</t>
  </si>
  <si>
    <t>Sume primite de la UE( FEDER+FSE Plus</t>
  </si>
  <si>
    <t>45  49</t>
  </si>
  <si>
    <t>45  48</t>
  </si>
  <si>
    <t>Sume FEDER primite in contul platilor an anterior</t>
  </si>
  <si>
    <t>Implementarea de solutii digitale moderne in Primaria Calarasi ptr.cresterea eficientei serviciilor publice</t>
  </si>
  <si>
    <t xml:space="preserve">Achizitionare  banci stradale </t>
  </si>
  <si>
    <t>Servicii de informare si publicitate -Placa permanenta pentru obiectivul de investitii "Construire Cresa Medie in Cartier Tineri ,str.Prel.Sloboziei, nr.70B,mun.Calarasi</t>
  </si>
  <si>
    <t>42  79</t>
  </si>
  <si>
    <t>Subventii pentru finantarea liceelor cu profil agricol</t>
  </si>
  <si>
    <t>65.00.56</t>
  </si>
  <si>
    <t>proiecte cu finantare FSE</t>
  </si>
  <si>
    <t>Intretinere si reparatii  strada Locomotivei (str. Rovine -str. Romana) mun. Calarasi</t>
  </si>
  <si>
    <t xml:space="preserve">Reparatii statia de biciclete nr.17-zona Tribunalul Calarasi </t>
  </si>
  <si>
    <t>Lucrari de igienizare si refacere terasa la Centrul de zi ptr persoane adulte cu dizabilitati</t>
  </si>
  <si>
    <t>Retea canalizare pluviala parcare str.Aleea Dumbrava Minunata</t>
  </si>
  <si>
    <t xml:space="preserve"> Extindere retea gaze naturale in municipiul Calarasi</t>
  </si>
  <si>
    <t>Trim IV</t>
  </si>
  <si>
    <t xml:space="preserve"> Reducerea emisiilor de CO2 in zona urbana prin construire terminal intermodal de transport  in zona vest(SIDERCA) POR 2014-2020</t>
  </si>
  <si>
    <t>Subventii de la bugetul de stat pentru proiecte FEN 2021-2024</t>
  </si>
  <si>
    <t>Subventii de la bugetul de stat  pentru proiecte FEN 2024-2027</t>
  </si>
  <si>
    <t>37  01</t>
  </si>
  <si>
    <t>Donatii si sposorizari</t>
  </si>
  <si>
    <r>
      <t>Servicii de mentenanta si asistenta tehnica programe informatice ptr.</t>
    </r>
    <r>
      <rPr>
        <b/>
        <sz val="12"/>
        <rFont val="Times New Roman"/>
        <family val="1"/>
        <charset val="238"/>
      </rPr>
      <t>Sistemul Integrat Avansis POCA Dezvoltarea sistemului integrat Smart City</t>
    </r>
  </si>
  <si>
    <r>
      <t xml:space="preserve">Servicii de mentenanta si asistenta tehnica programe informatice in cadrul proiectului </t>
    </r>
    <r>
      <rPr>
        <b/>
        <sz val="12"/>
        <rFont val="Times New Roman"/>
        <family val="1"/>
        <charset val="238"/>
      </rPr>
      <t>Sistem integrat pentru simplificarea procedurilor administrative si reducerea birocratiei la nivelul municipiului Calarasi SIPOCA 65</t>
    </r>
    <r>
      <rPr>
        <sz val="12"/>
        <rFont val="Times New Roman"/>
        <family val="1"/>
        <charset val="238"/>
      </rPr>
      <t>6</t>
    </r>
  </si>
  <si>
    <t>Extindere retea de canalizare in Cartierele Tineri si Rezidential din mun.Calarasi</t>
  </si>
  <si>
    <t>proiecte cu finantare din PEO</t>
  </si>
  <si>
    <t>74. 06. /61</t>
  </si>
  <si>
    <t>54.00.50.04</t>
  </si>
  <si>
    <t>influente +/-</t>
  </si>
  <si>
    <t>65. 00. 50/71</t>
  </si>
  <si>
    <t xml:space="preserve">Scoala gimnaziala Carol I - Amenajare grup sanitar la  Scoala nr.7 </t>
  </si>
  <si>
    <t>subventie transport local</t>
  </si>
  <si>
    <t>Elaborare documentatie necesara demararii procedurii de atribuire a contractului de delegare a unei parti a serviciului public de salubrizare a municipiului Calarasi</t>
  </si>
  <si>
    <t>Modernizare iluminat public in municipiul Calarasi(AFM/338/7/GES</t>
  </si>
  <si>
    <t>43. 44</t>
  </si>
  <si>
    <t>68. 00.57.02.02</t>
  </si>
  <si>
    <t>subventii ptr.compensarea unor  drepturi de asistenta sociala</t>
  </si>
  <si>
    <t>Elaborare documentatie necesara demararii procedurii de atribuire a contractului de delegare a gestiunii pentru serviciul de transport public local de persoane</t>
  </si>
  <si>
    <t xml:space="preserve">Elaborare documentatie pentru Programul de imbunatatire a eficientei energetice </t>
  </si>
  <si>
    <t>Montat borduri str.Locomotivei ( tr.Romană- Varianta Nord)</t>
  </si>
  <si>
    <t>Instalatie si bransament gaze naturale Str.Varianta Nord nr.36C SP.Caini fara stapan</t>
  </si>
  <si>
    <t>Extindere retea  de distribuire gaze naturale str.Dan Mateescu</t>
  </si>
  <si>
    <t>Servicii de consultanta juridica pentru contractare credit investitii</t>
  </si>
  <si>
    <t>Instalare Camere video Parc Dumbrava/Dendrologic+ analiza de risc</t>
  </si>
  <si>
    <t>Instalare Camere videoVolna+ analiza de risc</t>
  </si>
  <si>
    <t>Solutie software de supraveghere video si analiza avansata ptr siguranta urbana</t>
  </si>
  <si>
    <t>Instalare Camere video Parc de pe Lac+analiza de risc</t>
  </si>
  <si>
    <t>Promovare turistica a municipiului Calarasi</t>
  </si>
  <si>
    <t xml:space="preserve"> Extindere retea de distribuire  gaze naturale str.Felix Topescu</t>
  </si>
  <si>
    <t>Elaborare PUZ-Ridicare interdictie de construire pentru terenurile cu numere cadastrale  33790,33791,33795 si 33796 din str.Gradistea,nr.57,mun.Calarasi</t>
  </si>
  <si>
    <t>Licente AutoCad LT 2020-reinnoire</t>
  </si>
  <si>
    <t>Sume alocate AFM</t>
  </si>
  <si>
    <t>84. 00/ 56</t>
  </si>
  <si>
    <t>cheltuieli cu proiecte etapizate, din care:</t>
  </si>
  <si>
    <t>ANEXA  LA  DISPOZITIA NR.970/29.08.2025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</si>
</sst>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7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/>
    </xf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3" xfId="0" applyFont="1" applyBorder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7" fillId="0" borderId="2" xfId="0" applyFont="1" applyBorder="1"/>
    <xf numFmtId="0" fontId="9" fillId="0" borderId="1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0" xfId="0" applyFont="1"/>
    <xf numFmtId="3" fontId="7" fillId="0" borderId="0" xfId="0" applyNumberFormat="1" applyFont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1" xfId="0" applyFont="1" applyBorder="1"/>
    <xf numFmtId="14" fontId="6" fillId="0" borderId="1" xfId="0" applyNumberFormat="1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2" borderId="1" xfId="0" applyFont="1" applyFill="1" applyBorder="1"/>
    <xf numFmtId="49" fontId="7" fillId="0" borderId="1" xfId="0" applyNumberFormat="1" applyFont="1" applyBorder="1" applyAlignment="1">
      <alignment wrapText="1"/>
    </xf>
    <xf numFmtId="3" fontId="6" fillId="0" borderId="8" xfId="0" applyNumberFormat="1" applyFont="1" applyBorder="1"/>
    <xf numFmtId="3" fontId="6" fillId="0" borderId="6" xfId="0" applyNumberFormat="1" applyFont="1" applyBorder="1"/>
    <xf numFmtId="0" fontId="7" fillId="0" borderId="5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wrapText="1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3" fontId="7" fillId="0" borderId="6" xfId="0" applyNumberFormat="1" applyFont="1" applyBorder="1"/>
    <xf numFmtId="0" fontId="7" fillId="0" borderId="1" xfId="0" applyFont="1" applyBorder="1" applyAlignment="1">
      <alignment horizontal="left" vertical="top" wrapText="1"/>
    </xf>
    <xf numFmtId="0" fontId="7" fillId="0" borderId="0" xfId="0" applyFont="1"/>
    <xf numFmtId="3" fontId="7" fillId="0" borderId="4" xfId="0" applyNumberFormat="1" applyFont="1" applyBorder="1"/>
    <xf numFmtId="3" fontId="7" fillId="0" borderId="9" xfId="0" applyNumberFormat="1" applyFont="1" applyBorder="1"/>
    <xf numFmtId="0" fontId="7" fillId="0" borderId="10" xfId="0" applyFont="1" applyBorder="1"/>
    <xf numFmtId="3" fontId="6" fillId="0" borderId="4" xfId="0" applyNumberFormat="1" applyFont="1" applyBorder="1"/>
    <xf numFmtId="3" fontId="6" fillId="0" borderId="9" xfId="0" applyNumberFormat="1" applyFont="1" applyBorder="1"/>
    <xf numFmtId="3" fontId="7" fillId="0" borderId="4" xfId="0" applyNumberFormat="1" applyFont="1" applyBorder="1" applyAlignment="1">
      <alignment horizontal="right"/>
    </xf>
    <xf numFmtId="3" fontId="7" fillId="0" borderId="11" xfId="0" applyNumberFormat="1" applyFont="1" applyBorder="1"/>
    <xf numFmtId="3" fontId="6" fillId="0" borderId="4" xfId="0" applyNumberFormat="1" applyFont="1" applyBorder="1" applyAlignment="1">
      <alignment wrapText="1"/>
    </xf>
    <xf numFmtId="3" fontId="6" fillId="0" borderId="4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3" fontId="6" fillId="0" borderId="1" xfId="0" applyNumberFormat="1" applyFont="1" applyBorder="1"/>
    <xf numFmtId="3" fontId="6" fillId="0" borderId="0" xfId="0" applyNumberFormat="1" applyFont="1"/>
    <xf numFmtId="3" fontId="6" fillId="0" borderId="3" xfId="0" applyNumberFormat="1" applyFont="1" applyBorder="1"/>
    <xf numFmtId="2" fontId="6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49" fontId="7" fillId="0" borderId="5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left" wrapText="1"/>
    </xf>
    <xf numFmtId="0" fontId="5" fillId="2" borderId="1" xfId="0" applyFont="1" applyFill="1" applyBorder="1"/>
    <xf numFmtId="0" fontId="6" fillId="2" borderId="2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3" fontId="6" fillId="2" borderId="3" xfId="0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4" xfId="0" applyFont="1" applyBorder="1"/>
    <xf numFmtId="0" fontId="6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wrapText="1"/>
    </xf>
    <xf numFmtId="3" fontId="7" fillId="2" borderId="1" xfId="0" applyNumberFormat="1" applyFont="1" applyFill="1" applyBorder="1" applyAlignment="1">
      <alignment horizontal="right"/>
    </xf>
    <xf numFmtId="3" fontId="6" fillId="0" borderId="5" xfId="0" applyNumberFormat="1" applyFont="1" applyBorder="1"/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wrapText="1"/>
    </xf>
    <xf numFmtId="3" fontId="7" fillId="0" borderId="5" xfId="0" applyNumberFormat="1" applyFont="1" applyBorder="1"/>
    <xf numFmtId="3" fontId="7" fillId="0" borderId="3" xfId="0" applyNumberFormat="1" applyFont="1" applyBorder="1"/>
    <xf numFmtId="0" fontId="6" fillId="2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5" xfId="0" applyFont="1" applyBorder="1"/>
    <xf numFmtId="3" fontId="14" fillId="0" borderId="1" xfId="0" applyNumberFormat="1" applyFont="1" applyBorder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5"/>
  <sheetViews>
    <sheetView tabSelected="1" zoomScaleNormal="100" workbookViewId="0">
      <selection activeCell="F396" sqref="F396"/>
    </sheetView>
  </sheetViews>
  <sheetFormatPr defaultRowHeight="15" x14ac:dyDescent="0.2"/>
  <cols>
    <col min="1" max="1" width="75.85546875" style="3" customWidth="1"/>
    <col min="2" max="2" width="17.5703125" style="3" customWidth="1"/>
    <col min="3" max="3" width="14.85546875" style="2" customWidth="1"/>
    <col min="4" max="4" width="13.140625" style="2" hidden="1" customWidth="1"/>
    <col min="5" max="6" width="10.140625" style="2" customWidth="1"/>
    <col min="7" max="7" width="14.7109375" style="2" customWidth="1"/>
    <col min="8" max="8" width="9.5703125" style="2" bestFit="1" customWidth="1"/>
    <col min="9" max="16384" width="9.140625" style="2"/>
  </cols>
  <sheetData>
    <row r="1" spans="1:11" ht="15.75" x14ac:dyDescent="0.25">
      <c r="A1" s="1"/>
      <c r="B1" s="65"/>
      <c r="C1" s="44" t="s">
        <v>589</v>
      </c>
      <c r="D1" s="44"/>
    </row>
    <row r="2" spans="1:11" x14ac:dyDescent="0.2">
      <c r="A2" s="127"/>
      <c r="B2" s="126"/>
      <c r="C2" s="126"/>
      <c r="D2" s="127"/>
      <c r="E2" s="127"/>
      <c r="F2" s="107"/>
      <c r="G2" s="107"/>
    </row>
    <row r="3" spans="1:11" ht="15.75" customHeight="1" x14ac:dyDescent="0.2">
      <c r="A3" s="126" t="s">
        <v>411</v>
      </c>
      <c r="B3" s="126"/>
      <c r="C3" s="126"/>
      <c r="D3" s="126"/>
      <c r="E3" s="126"/>
      <c r="F3" s="107"/>
      <c r="G3" s="2" t="s">
        <v>527</v>
      </c>
    </row>
    <row r="4" spans="1:11" ht="15.75" x14ac:dyDescent="0.25">
      <c r="A4" s="126"/>
      <c r="B4" s="126"/>
      <c r="C4" s="6"/>
      <c r="D4" s="6"/>
      <c r="E4" s="6"/>
      <c r="F4" s="6"/>
      <c r="G4" s="6"/>
      <c r="H4" s="6"/>
      <c r="I4" s="6"/>
      <c r="J4" s="6"/>
      <c r="K4" s="6"/>
    </row>
    <row r="5" spans="1:11" ht="15.75" x14ac:dyDescent="0.25">
      <c r="A5" s="46" t="s">
        <v>51</v>
      </c>
      <c r="B5" s="46" t="s">
        <v>50</v>
      </c>
      <c r="C5" s="123" t="s">
        <v>413</v>
      </c>
      <c r="D5" s="128" t="s">
        <v>563</v>
      </c>
      <c r="E5" s="129"/>
      <c r="F5" s="130"/>
      <c r="G5" s="124" t="s">
        <v>524</v>
      </c>
      <c r="H5" s="6"/>
    </row>
    <row r="6" spans="1:11" ht="15.75" x14ac:dyDescent="0.25">
      <c r="A6" s="18"/>
      <c r="B6" s="15"/>
      <c r="C6" s="31" t="s">
        <v>525</v>
      </c>
      <c r="D6" s="68" t="s">
        <v>412</v>
      </c>
      <c r="E6" s="68" t="s">
        <v>523</v>
      </c>
      <c r="F6" s="68" t="s">
        <v>551</v>
      </c>
      <c r="G6" s="12" t="s">
        <v>526</v>
      </c>
      <c r="H6" s="6"/>
    </row>
    <row r="7" spans="1:11" ht="15.75" x14ac:dyDescent="0.25">
      <c r="A7" s="47" t="s">
        <v>45</v>
      </c>
      <c r="B7" s="34" t="s">
        <v>46</v>
      </c>
      <c r="C7" s="66">
        <f>+C8+C17+C20+C22+C23+C24+C26+C27+C28+C29+C30+C31+C33+C34+C35+C37+C41+C44+C45+C40+C38+C36+C42+C43+C32+C25+C39</f>
        <v>271308</v>
      </c>
      <c r="D7" s="66">
        <f t="shared" ref="D7:G7" si="0">+D8+D17+D20+D22+D23+D24+D26+D27+D28+D29+D30+D31+D33+D34+D35+D37+D41+D44+D45+D40+D38+D36+D42+D43+D32+D25+D39</f>
        <v>0</v>
      </c>
      <c r="E7" s="66">
        <f t="shared" si="0"/>
        <v>929</v>
      </c>
      <c r="F7" s="66">
        <f t="shared" si="0"/>
        <v>0</v>
      </c>
      <c r="G7" s="13">
        <f t="shared" si="0"/>
        <v>272237</v>
      </c>
      <c r="H7" s="6">
        <f>+F7+E7+C7</f>
        <v>272237</v>
      </c>
    </row>
    <row r="8" spans="1:11" ht="31.5" x14ac:dyDescent="0.25">
      <c r="A8" s="9" t="s">
        <v>415</v>
      </c>
      <c r="B8" s="48" t="s">
        <v>54</v>
      </c>
      <c r="C8" s="69">
        <f>+C9+C10+C11+C12+C13+C14+C16+C15</f>
        <v>46648</v>
      </c>
      <c r="D8" s="69"/>
      <c r="E8" s="69"/>
      <c r="F8" s="69"/>
      <c r="G8" s="77">
        <f t="shared" ref="G8:G45" si="1">+E8+D8+C8+F8</f>
        <v>46648</v>
      </c>
      <c r="H8" s="6">
        <f t="shared" ref="H8:H71" si="2">+F8+E8+C8</f>
        <v>46648</v>
      </c>
    </row>
    <row r="9" spans="1:11" ht="47.25" x14ac:dyDescent="0.25">
      <c r="A9" s="9" t="s">
        <v>416</v>
      </c>
      <c r="B9" s="28"/>
      <c r="C9" s="69">
        <v>7765</v>
      </c>
      <c r="D9" s="69"/>
      <c r="E9" s="69"/>
      <c r="F9" s="69"/>
      <c r="G9" s="77">
        <f t="shared" si="1"/>
        <v>7765</v>
      </c>
      <c r="H9" s="6">
        <f t="shared" si="2"/>
        <v>7765</v>
      </c>
    </row>
    <row r="10" spans="1:11" ht="15.75" x14ac:dyDescent="0.25">
      <c r="A10" s="32" t="s">
        <v>417</v>
      </c>
      <c r="B10" s="28"/>
      <c r="C10" s="69">
        <v>46</v>
      </c>
      <c r="D10" s="77"/>
      <c r="E10" s="69"/>
      <c r="F10" s="69"/>
      <c r="G10" s="77">
        <f t="shared" si="1"/>
        <v>46</v>
      </c>
      <c r="H10" s="6">
        <f t="shared" si="2"/>
        <v>46</v>
      </c>
    </row>
    <row r="11" spans="1:11" ht="15.75" x14ac:dyDescent="0.25">
      <c r="A11" s="32" t="s">
        <v>418</v>
      </c>
      <c r="B11" s="28"/>
      <c r="C11" s="69">
        <v>935</v>
      </c>
      <c r="D11" s="77"/>
      <c r="E11" s="69"/>
      <c r="F11" s="69"/>
      <c r="G11" s="77">
        <f t="shared" si="1"/>
        <v>935</v>
      </c>
      <c r="H11" s="6">
        <f t="shared" si="2"/>
        <v>935</v>
      </c>
    </row>
    <row r="12" spans="1:11" ht="31.5" x14ac:dyDescent="0.25">
      <c r="A12" s="9" t="s">
        <v>419</v>
      </c>
      <c r="B12" s="28"/>
      <c r="C12" s="69">
        <v>35639</v>
      </c>
      <c r="D12" s="77"/>
      <c r="E12" s="69"/>
      <c r="F12" s="69"/>
      <c r="G12" s="77">
        <f t="shared" si="1"/>
        <v>35639</v>
      </c>
      <c r="H12" s="6">
        <f t="shared" si="2"/>
        <v>35639</v>
      </c>
    </row>
    <row r="13" spans="1:11" ht="31.5" x14ac:dyDescent="0.25">
      <c r="A13" s="32" t="s">
        <v>420</v>
      </c>
      <c r="B13" s="30"/>
      <c r="C13" s="69">
        <v>740</v>
      </c>
      <c r="D13" s="77"/>
      <c r="E13" s="69"/>
      <c r="F13" s="69"/>
      <c r="G13" s="77">
        <f t="shared" si="1"/>
        <v>740</v>
      </c>
      <c r="H13" s="6">
        <f t="shared" si="2"/>
        <v>740</v>
      </c>
    </row>
    <row r="14" spans="1:11" ht="15.75" x14ac:dyDescent="0.25">
      <c r="A14" s="32" t="s">
        <v>421</v>
      </c>
      <c r="B14" s="30"/>
      <c r="C14" s="69">
        <v>294</v>
      </c>
      <c r="D14" s="77"/>
      <c r="E14" s="69"/>
      <c r="F14" s="69"/>
      <c r="G14" s="77">
        <f t="shared" si="1"/>
        <v>294</v>
      </c>
      <c r="H14" s="6">
        <f t="shared" si="2"/>
        <v>294</v>
      </c>
    </row>
    <row r="15" spans="1:11" ht="28.5" customHeight="1" x14ac:dyDescent="0.25">
      <c r="A15" s="32" t="s">
        <v>422</v>
      </c>
      <c r="B15" s="76"/>
      <c r="C15" s="69">
        <v>282</v>
      </c>
      <c r="D15" s="77"/>
      <c r="E15" s="69"/>
      <c r="F15" s="69"/>
      <c r="G15" s="77">
        <f t="shared" si="1"/>
        <v>282</v>
      </c>
      <c r="H15" s="6">
        <f t="shared" si="2"/>
        <v>282</v>
      </c>
    </row>
    <row r="16" spans="1:11" ht="15.75" x14ac:dyDescent="0.25">
      <c r="A16" s="9" t="s">
        <v>162</v>
      </c>
      <c r="B16" s="27"/>
      <c r="C16" s="69">
        <v>947</v>
      </c>
      <c r="D16" s="77"/>
      <c r="E16" s="69"/>
      <c r="F16" s="69"/>
      <c r="G16" s="77">
        <f t="shared" si="1"/>
        <v>947</v>
      </c>
      <c r="H16" s="6">
        <f t="shared" si="2"/>
        <v>947</v>
      </c>
    </row>
    <row r="17" spans="1:8" ht="15.75" x14ac:dyDescent="0.25">
      <c r="A17" s="36" t="s">
        <v>145</v>
      </c>
      <c r="B17" s="27" t="s">
        <v>147</v>
      </c>
      <c r="C17" s="77">
        <f>+C18+C19</f>
        <v>1325</v>
      </c>
      <c r="D17" s="77"/>
      <c r="E17" s="69"/>
      <c r="F17" s="69"/>
      <c r="G17" s="77">
        <f t="shared" si="1"/>
        <v>1325</v>
      </c>
      <c r="H17" s="6">
        <f t="shared" si="2"/>
        <v>1325</v>
      </c>
    </row>
    <row r="18" spans="1:8" ht="15.75" x14ac:dyDescent="0.25">
      <c r="A18" s="9" t="s">
        <v>144</v>
      </c>
      <c r="B18" s="28"/>
      <c r="C18" s="77">
        <v>1206</v>
      </c>
      <c r="D18" s="77"/>
      <c r="E18" s="69"/>
      <c r="F18" s="69"/>
      <c r="G18" s="77">
        <f t="shared" si="1"/>
        <v>1206</v>
      </c>
      <c r="H18" s="6">
        <f t="shared" si="2"/>
        <v>1206</v>
      </c>
    </row>
    <row r="19" spans="1:8" ht="15.75" x14ac:dyDescent="0.25">
      <c r="A19" s="32" t="s">
        <v>146</v>
      </c>
      <c r="B19" s="28"/>
      <c r="C19" s="70">
        <v>119</v>
      </c>
      <c r="D19" s="77"/>
      <c r="E19" s="69"/>
      <c r="F19" s="69"/>
      <c r="G19" s="77">
        <f t="shared" si="1"/>
        <v>119</v>
      </c>
      <c r="H19" s="6">
        <f t="shared" si="2"/>
        <v>119</v>
      </c>
    </row>
    <row r="20" spans="1:8" ht="15.75" x14ac:dyDescent="0.25">
      <c r="A20" s="9" t="s">
        <v>263</v>
      </c>
      <c r="B20" s="49" t="s">
        <v>55</v>
      </c>
      <c r="C20" s="77">
        <f>C21</f>
        <v>300</v>
      </c>
      <c r="D20" s="77"/>
      <c r="E20" s="69"/>
      <c r="F20" s="69"/>
      <c r="G20" s="77">
        <f t="shared" si="1"/>
        <v>300</v>
      </c>
      <c r="H20" s="6">
        <f t="shared" si="2"/>
        <v>300</v>
      </c>
    </row>
    <row r="21" spans="1:8" ht="15.75" x14ac:dyDescent="0.25">
      <c r="A21" s="9" t="s">
        <v>414</v>
      </c>
      <c r="B21" s="49"/>
      <c r="C21" s="70">
        <v>300</v>
      </c>
      <c r="D21" s="77"/>
      <c r="E21" s="69"/>
      <c r="F21" s="69"/>
      <c r="G21" s="77">
        <f t="shared" si="1"/>
        <v>300</v>
      </c>
      <c r="H21" s="6">
        <f t="shared" si="2"/>
        <v>300</v>
      </c>
    </row>
    <row r="22" spans="1:8" ht="15.75" x14ac:dyDescent="0.25">
      <c r="A22" s="9" t="s">
        <v>139</v>
      </c>
      <c r="B22" s="28" t="s">
        <v>56</v>
      </c>
      <c r="C22" s="69">
        <v>89385</v>
      </c>
      <c r="D22" s="77"/>
      <c r="E22" s="69"/>
      <c r="F22" s="69"/>
      <c r="G22" s="77">
        <f t="shared" si="1"/>
        <v>89385</v>
      </c>
      <c r="H22" s="6">
        <f t="shared" si="2"/>
        <v>89385</v>
      </c>
    </row>
    <row r="23" spans="1:8" ht="15.75" x14ac:dyDescent="0.25">
      <c r="A23" s="9" t="s">
        <v>210</v>
      </c>
      <c r="B23" s="28" t="s">
        <v>207</v>
      </c>
      <c r="C23" s="69">
        <v>0</v>
      </c>
      <c r="D23" s="77"/>
      <c r="E23" s="69"/>
      <c r="F23" s="69"/>
      <c r="G23" s="77">
        <f t="shared" si="1"/>
        <v>0</v>
      </c>
      <c r="H23" s="6">
        <f t="shared" si="2"/>
        <v>0</v>
      </c>
    </row>
    <row r="24" spans="1:8" ht="18" customHeight="1" x14ac:dyDescent="0.25">
      <c r="A24" s="9" t="s">
        <v>209</v>
      </c>
      <c r="B24" s="28" t="s">
        <v>198</v>
      </c>
      <c r="C24" s="69">
        <v>2050</v>
      </c>
      <c r="D24" s="77"/>
      <c r="E24" s="69"/>
      <c r="F24" s="69"/>
      <c r="G24" s="77">
        <f t="shared" si="1"/>
        <v>2050</v>
      </c>
      <c r="H24" s="6">
        <f t="shared" si="2"/>
        <v>2050</v>
      </c>
    </row>
    <row r="25" spans="1:8" ht="18" customHeight="1" x14ac:dyDescent="0.25">
      <c r="A25" s="9" t="s">
        <v>556</v>
      </c>
      <c r="B25" s="28" t="s">
        <v>555</v>
      </c>
      <c r="C25" s="69">
        <v>73</v>
      </c>
      <c r="D25" s="77"/>
      <c r="E25" s="69"/>
      <c r="F25" s="69"/>
      <c r="G25" s="77">
        <f t="shared" si="1"/>
        <v>73</v>
      </c>
      <c r="H25" s="6">
        <f t="shared" si="2"/>
        <v>73</v>
      </c>
    </row>
    <row r="26" spans="1:8" ht="18" customHeight="1" x14ac:dyDescent="0.25">
      <c r="A26" s="9" t="s">
        <v>356</v>
      </c>
      <c r="B26" s="28" t="s">
        <v>366</v>
      </c>
      <c r="C26" s="69">
        <v>2305</v>
      </c>
      <c r="D26" s="77"/>
      <c r="E26" s="69"/>
      <c r="F26" s="69"/>
      <c r="G26" s="77">
        <f t="shared" si="1"/>
        <v>2305</v>
      </c>
      <c r="H26" s="6">
        <f t="shared" si="2"/>
        <v>2305</v>
      </c>
    </row>
    <row r="27" spans="1:8" ht="18" customHeight="1" x14ac:dyDescent="0.25">
      <c r="A27" s="9" t="s">
        <v>371</v>
      </c>
      <c r="B27" s="28" t="s">
        <v>372</v>
      </c>
      <c r="C27" s="69">
        <v>38</v>
      </c>
      <c r="D27" s="77"/>
      <c r="E27" s="69"/>
      <c r="F27" s="69"/>
      <c r="G27" s="77">
        <f t="shared" si="1"/>
        <v>38</v>
      </c>
      <c r="H27" s="6">
        <f t="shared" si="2"/>
        <v>38</v>
      </c>
    </row>
    <row r="28" spans="1:8" ht="15.75" x14ac:dyDescent="0.25">
      <c r="A28" s="9" t="s">
        <v>171</v>
      </c>
      <c r="B28" s="28" t="s">
        <v>172</v>
      </c>
      <c r="C28" s="69">
        <v>400</v>
      </c>
      <c r="D28" s="77"/>
      <c r="E28" s="69"/>
      <c r="F28" s="69"/>
      <c r="G28" s="77">
        <f t="shared" si="1"/>
        <v>400</v>
      </c>
      <c r="H28" s="6">
        <f t="shared" si="2"/>
        <v>400</v>
      </c>
    </row>
    <row r="29" spans="1:8" ht="15.75" x14ac:dyDescent="0.25">
      <c r="A29" s="9" t="s">
        <v>368</v>
      </c>
      <c r="B29" s="28" t="s">
        <v>367</v>
      </c>
      <c r="C29" s="69">
        <v>4377</v>
      </c>
      <c r="D29" s="77"/>
      <c r="E29" s="69"/>
      <c r="F29" s="69"/>
      <c r="G29" s="77">
        <f t="shared" si="1"/>
        <v>4377</v>
      </c>
      <c r="H29" s="6">
        <f t="shared" si="2"/>
        <v>4377</v>
      </c>
    </row>
    <row r="30" spans="1:8" ht="15.75" x14ac:dyDescent="0.25">
      <c r="A30" s="9" t="s">
        <v>171</v>
      </c>
      <c r="B30" s="28" t="s">
        <v>355</v>
      </c>
      <c r="C30" s="69">
        <v>2120</v>
      </c>
      <c r="D30" s="77"/>
      <c r="E30" s="69"/>
      <c r="F30" s="69"/>
      <c r="G30" s="77">
        <f t="shared" si="1"/>
        <v>2120</v>
      </c>
      <c r="H30" s="6">
        <f t="shared" si="2"/>
        <v>2120</v>
      </c>
    </row>
    <row r="31" spans="1:8" ht="15.75" x14ac:dyDescent="0.25">
      <c r="A31" s="9" t="s">
        <v>553</v>
      </c>
      <c r="B31" s="28" t="s">
        <v>321</v>
      </c>
      <c r="C31" s="69">
        <v>510</v>
      </c>
      <c r="D31" s="77"/>
      <c r="E31" s="69"/>
      <c r="F31" s="69"/>
      <c r="G31" s="77">
        <f t="shared" si="1"/>
        <v>510</v>
      </c>
      <c r="H31" s="6">
        <f t="shared" si="2"/>
        <v>510</v>
      </c>
    </row>
    <row r="32" spans="1:8" ht="15.75" x14ac:dyDescent="0.25">
      <c r="A32" s="9" t="s">
        <v>543</v>
      </c>
      <c r="B32" s="28" t="s">
        <v>542</v>
      </c>
      <c r="C32" s="69">
        <v>218</v>
      </c>
      <c r="D32" s="77"/>
      <c r="E32" s="69"/>
      <c r="F32" s="69"/>
      <c r="G32" s="77">
        <f t="shared" si="1"/>
        <v>218</v>
      </c>
      <c r="H32" s="6">
        <f t="shared" si="2"/>
        <v>218</v>
      </c>
    </row>
    <row r="33" spans="1:10" ht="15.75" x14ac:dyDescent="0.25">
      <c r="A33" s="9" t="s">
        <v>322</v>
      </c>
      <c r="B33" s="28" t="s">
        <v>323</v>
      </c>
      <c r="C33" s="69">
        <v>8632</v>
      </c>
      <c r="D33" s="77"/>
      <c r="E33" s="69"/>
      <c r="F33" s="69"/>
      <c r="G33" s="77">
        <f t="shared" si="1"/>
        <v>8632</v>
      </c>
      <c r="H33" s="6">
        <f t="shared" si="2"/>
        <v>8632</v>
      </c>
    </row>
    <row r="34" spans="1:10" ht="15.75" x14ac:dyDescent="0.25">
      <c r="A34" s="9" t="s">
        <v>325</v>
      </c>
      <c r="B34" s="28" t="s">
        <v>324</v>
      </c>
      <c r="C34" s="69">
        <v>5015</v>
      </c>
      <c r="D34" s="77"/>
      <c r="E34" s="69"/>
      <c r="F34" s="69"/>
      <c r="G34" s="77">
        <f t="shared" si="1"/>
        <v>5015</v>
      </c>
      <c r="H34" s="6">
        <f t="shared" si="2"/>
        <v>5015</v>
      </c>
    </row>
    <row r="35" spans="1:10" ht="15.75" x14ac:dyDescent="0.25">
      <c r="A35" s="9" t="s">
        <v>325</v>
      </c>
      <c r="B35" s="28" t="s">
        <v>346</v>
      </c>
      <c r="C35" s="69">
        <v>10286</v>
      </c>
      <c r="D35" s="77"/>
      <c r="E35" s="69">
        <v>929</v>
      </c>
      <c r="F35" s="69"/>
      <c r="G35" s="77">
        <f t="shared" si="1"/>
        <v>11215</v>
      </c>
      <c r="H35" s="6">
        <f t="shared" si="2"/>
        <v>11215</v>
      </c>
    </row>
    <row r="36" spans="1:10" ht="15.75" x14ac:dyDescent="0.25">
      <c r="A36" s="9" t="s">
        <v>554</v>
      </c>
      <c r="B36" s="28" t="s">
        <v>534</v>
      </c>
      <c r="C36" s="69">
        <v>186</v>
      </c>
      <c r="D36" s="77"/>
      <c r="E36" s="69"/>
      <c r="F36" s="69"/>
      <c r="G36" s="77">
        <f t="shared" si="1"/>
        <v>186</v>
      </c>
      <c r="H36" s="6">
        <f t="shared" si="2"/>
        <v>186</v>
      </c>
    </row>
    <row r="37" spans="1:10" ht="15.75" x14ac:dyDescent="0.25">
      <c r="A37" s="9" t="s">
        <v>502</v>
      </c>
      <c r="B37" s="28" t="s">
        <v>503</v>
      </c>
      <c r="C37" s="69">
        <v>-1515</v>
      </c>
      <c r="D37" s="77"/>
      <c r="E37" s="69"/>
      <c r="F37" s="69"/>
      <c r="G37" s="77">
        <f t="shared" si="1"/>
        <v>-1515</v>
      </c>
      <c r="H37" s="6">
        <f t="shared" si="2"/>
        <v>-1515</v>
      </c>
    </row>
    <row r="38" spans="1:10" ht="15.75" x14ac:dyDescent="0.25">
      <c r="A38" s="9" t="s">
        <v>513</v>
      </c>
      <c r="B38" s="28" t="s">
        <v>514</v>
      </c>
      <c r="C38" s="69">
        <v>67</v>
      </c>
      <c r="D38" s="77"/>
      <c r="E38" s="69"/>
      <c r="F38" s="69"/>
      <c r="G38" s="77">
        <f t="shared" si="1"/>
        <v>67</v>
      </c>
      <c r="H38" s="6">
        <f t="shared" si="2"/>
        <v>67</v>
      </c>
    </row>
    <row r="39" spans="1:10" ht="15.75" x14ac:dyDescent="0.25">
      <c r="A39" s="9" t="s">
        <v>586</v>
      </c>
      <c r="B39" s="28" t="s">
        <v>569</v>
      </c>
      <c r="C39" s="69">
        <v>529</v>
      </c>
      <c r="D39" s="77"/>
      <c r="E39" s="69"/>
      <c r="F39" s="69"/>
      <c r="G39" s="77">
        <f t="shared" si="1"/>
        <v>529</v>
      </c>
      <c r="H39" s="6">
        <f t="shared" si="2"/>
        <v>529</v>
      </c>
    </row>
    <row r="40" spans="1:10" ht="15.75" x14ac:dyDescent="0.25">
      <c r="A40" s="9" t="s">
        <v>508</v>
      </c>
      <c r="B40" s="28" t="s">
        <v>507</v>
      </c>
      <c r="C40" s="69">
        <v>984</v>
      </c>
      <c r="D40" s="77"/>
      <c r="E40" s="69"/>
      <c r="F40" s="69"/>
      <c r="G40" s="77">
        <f t="shared" si="1"/>
        <v>984</v>
      </c>
      <c r="H40" s="6">
        <f t="shared" si="2"/>
        <v>984</v>
      </c>
    </row>
    <row r="41" spans="1:10" ht="15.75" x14ac:dyDescent="0.25">
      <c r="A41" s="9" t="s">
        <v>509</v>
      </c>
      <c r="B41" s="28" t="s">
        <v>423</v>
      </c>
      <c r="C41" s="69">
        <v>10332</v>
      </c>
      <c r="D41" s="77"/>
      <c r="E41" s="69"/>
      <c r="F41" s="69"/>
      <c r="G41" s="77">
        <f t="shared" si="1"/>
        <v>10332</v>
      </c>
      <c r="H41" s="6">
        <f t="shared" si="2"/>
        <v>10332</v>
      </c>
    </row>
    <row r="42" spans="1:10" ht="15.75" x14ac:dyDescent="0.25">
      <c r="A42" s="9" t="s">
        <v>538</v>
      </c>
      <c r="B42" s="28" t="s">
        <v>537</v>
      </c>
      <c r="C42" s="69">
        <v>1218</v>
      </c>
      <c r="D42" s="77"/>
      <c r="E42" s="69"/>
      <c r="F42" s="69"/>
      <c r="G42" s="77">
        <f t="shared" si="1"/>
        <v>1218</v>
      </c>
      <c r="H42" s="6">
        <f t="shared" si="2"/>
        <v>1218</v>
      </c>
    </row>
    <row r="43" spans="1:10" ht="15.75" x14ac:dyDescent="0.25">
      <c r="A43" s="9" t="s">
        <v>535</v>
      </c>
      <c r="B43" s="28" t="s">
        <v>536</v>
      </c>
      <c r="C43" s="69">
        <v>715</v>
      </c>
      <c r="D43" s="77"/>
      <c r="E43" s="69"/>
      <c r="F43" s="69"/>
      <c r="G43" s="77">
        <f t="shared" si="1"/>
        <v>715</v>
      </c>
      <c r="H43" s="6">
        <f t="shared" si="2"/>
        <v>715</v>
      </c>
    </row>
    <row r="44" spans="1:10" ht="15.75" x14ac:dyDescent="0.25">
      <c r="A44" s="9" t="s">
        <v>253</v>
      </c>
      <c r="B44" s="28" t="s">
        <v>386</v>
      </c>
      <c r="C44" s="69">
        <v>71531</v>
      </c>
      <c r="D44" s="77"/>
      <c r="E44" s="69"/>
      <c r="F44" s="69"/>
      <c r="G44" s="77">
        <f t="shared" si="1"/>
        <v>71531</v>
      </c>
      <c r="H44" s="6">
        <f t="shared" si="2"/>
        <v>71531</v>
      </c>
      <c r="J44" s="4"/>
    </row>
    <row r="45" spans="1:10" ht="15.75" x14ac:dyDescent="0.25">
      <c r="A45" s="9" t="s">
        <v>515</v>
      </c>
      <c r="B45" s="28" t="s">
        <v>510</v>
      </c>
      <c r="C45" s="69">
        <v>13579</v>
      </c>
      <c r="D45" s="77"/>
      <c r="E45" s="69"/>
      <c r="F45" s="69"/>
      <c r="G45" s="77">
        <f t="shared" si="1"/>
        <v>13579</v>
      </c>
      <c r="H45" s="6">
        <f t="shared" si="2"/>
        <v>13579</v>
      </c>
      <c r="J45" s="4"/>
    </row>
    <row r="46" spans="1:10" ht="15.75" x14ac:dyDescent="0.25">
      <c r="A46" s="12" t="s">
        <v>0</v>
      </c>
      <c r="B46" s="7"/>
      <c r="C46" s="109">
        <f>+C47+C53+C65+C67+C75+C207+C213+C279+C334+C485+C520+C522</f>
        <v>271308</v>
      </c>
      <c r="D46" s="109">
        <f t="shared" ref="D46:G46" si="3">+D47+D53+D65+D67+D75+D207+D213+D279+D334+D485+D520+D522</f>
        <v>0</v>
      </c>
      <c r="E46" s="109">
        <f t="shared" si="3"/>
        <v>929</v>
      </c>
      <c r="F46" s="109">
        <f t="shared" si="3"/>
        <v>0</v>
      </c>
      <c r="G46" s="109">
        <f t="shared" si="3"/>
        <v>272237</v>
      </c>
      <c r="H46" s="6">
        <f t="shared" si="2"/>
        <v>272237</v>
      </c>
      <c r="J46" s="4"/>
    </row>
    <row r="47" spans="1:10" ht="15.75" x14ac:dyDescent="0.25">
      <c r="A47" s="12" t="s">
        <v>2</v>
      </c>
      <c r="B47" s="8" t="s">
        <v>123</v>
      </c>
      <c r="C47" s="13">
        <f>+C48+C49+C51+C52+C50</f>
        <v>28811</v>
      </c>
      <c r="D47" s="13">
        <f t="shared" ref="D47:G47" si="4">+D48+D49+D51+D52+D50</f>
        <v>0</v>
      </c>
      <c r="E47" s="13">
        <f t="shared" si="4"/>
        <v>0</v>
      </c>
      <c r="F47" s="13">
        <f t="shared" si="4"/>
        <v>0</v>
      </c>
      <c r="G47" s="13">
        <f t="shared" si="4"/>
        <v>28811</v>
      </c>
      <c r="H47" s="6">
        <f t="shared" si="2"/>
        <v>28811</v>
      </c>
    </row>
    <row r="48" spans="1:10" ht="15.75" x14ac:dyDescent="0.25">
      <c r="A48" s="7" t="s">
        <v>1</v>
      </c>
      <c r="B48" s="17" t="s">
        <v>57</v>
      </c>
      <c r="C48" s="77">
        <v>23400</v>
      </c>
      <c r="D48" s="77"/>
      <c r="E48" s="77"/>
      <c r="F48" s="77"/>
      <c r="G48" s="77">
        <f>+E48+D48+C48</f>
        <v>23400</v>
      </c>
      <c r="H48" s="6">
        <f t="shared" si="2"/>
        <v>23400</v>
      </c>
    </row>
    <row r="49" spans="1:8" ht="15.75" x14ac:dyDescent="0.25">
      <c r="A49" s="7" t="s">
        <v>3</v>
      </c>
      <c r="B49" s="17" t="s">
        <v>58</v>
      </c>
      <c r="C49" s="77">
        <v>4656</v>
      </c>
      <c r="D49" s="77"/>
      <c r="E49" s="77"/>
      <c r="F49" s="77">
        <v>0</v>
      </c>
      <c r="G49" s="77">
        <f>+F49+E49+C49</f>
        <v>4656</v>
      </c>
      <c r="H49" s="6">
        <f t="shared" si="2"/>
        <v>4656</v>
      </c>
    </row>
    <row r="50" spans="1:8" ht="15.75" x14ac:dyDescent="0.25">
      <c r="A50" s="7" t="s">
        <v>520</v>
      </c>
      <c r="B50" s="17" t="s">
        <v>521</v>
      </c>
      <c r="C50" s="77">
        <v>286</v>
      </c>
      <c r="D50" s="77"/>
      <c r="E50" s="77"/>
      <c r="F50" s="77"/>
      <c r="G50" s="77">
        <f>+E50+D50+C50</f>
        <v>286</v>
      </c>
      <c r="H50" s="6">
        <f t="shared" si="2"/>
        <v>286</v>
      </c>
    </row>
    <row r="51" spans="1:8" ht="15.75" x14ac:dyDescent="0.25">
      <c r="A51" s="7" t="s">
        <v>182</v>
      </c>
      <c r="B51" s="17" t="s">
        <v>178</v>
      </c>
      <c r="C51" s="69">
        <v>83</v>
      </c>
      <c r="D51" s="77"/>
      <c r="E51" s="69"/>
      <c r="F51" s="69"/>
      <c r="G51" s="77">
        <f>+E51+D51+C51</f>
        <v>83</v>
      </c>
      <c r="H51" s="6">
        <f t="shared" si="2"/>
        <v>83</v>
      </c>
    </row>
    <row r="52" spans="1:8" ht="15.75" x14ac:dyDescent="0.25">
      <c r="A52" s="18" t="s">
        <v>388</v>
      </c>
      <c r="B52" s="17" t="s">
        <v>387</v>
      </c>
      <c r="C52" s="69">
        <v>386</v>
      </c>
      <c r="D52" s="77"/>
      <c r="E52" s="69"/>
      <c r="F52" s="69"/>
      <c r="G52" s="77">
        <f>+E52+D52+C52</f>
        <v>386</v>
      </c>
      <c r="H52" s="6">
        <f t="shared" si="2"/>
        <v>386</v>
      </c>
    </row>
    <row r="53" spans="1:8" ht="15.75" x14ac:dyDescent="0.25">
      <c r="A53" s="12" t="s">
        <v>5</v>
      </c>
      <c r="B53" s="14" t="s">
        <v>59</v>
      </c>
      <c r="C53" s="13">
        <f>+C54+C55+C57+C59+C56</f>
        <v>3811</v>
      </c>
      <c r="D53" s="13">
        <f t="shared" ref="D53:G53" si="5">+D54+D55+D57+D59+D56</f>
        <v>0</v>
      </c>
      <c r="E53" s="13">
        <f t="shared" si="5"/>
        <v>0</v>
      </c>
      <c r="F53" s="13">
        <f t="shared" si="5"/>
        <v>0</v>
      </c>
      <c r="G53" s="13">
        <f t="shared" si="5"/>
        <v>3811</v>
      </c>
      <c r="H53" s="6">
        <f t="shared" si="2"/>
        <v>3811</v>
      </c>
    </row>
    <row r="54" spans="1:8" ht="15.75" x14ac:dyDescent="0.25">
      <c r="A54" s="12" t="s">
        <v>1</v>
      </c>
      <c r="B54" s="14" t="s">
        <v>60</v>
      </c>
      <c r="C54" s="13">
        <f>C61</f>
        <v>2307</v>
      </c>
      <c r="D54" s="13">
        <f t="shared" ref="D54:G54" si="6">D61</f>
        <v>0</v>
      </c>
      <c r="E54" s="13">
        <f t="shared" si="6"/>
        <v>0</v>
      </c>
      <c r="F54" s="13">
        <f t="shared" si="6"/>
        <v>0</v>
      </c>
      <c r="G54" s="13">
        <f t="shared" si="6"/>
        <v>2307</v>
      </c>
      <c r="H54" s="6">
        <f t="shared" si="2"/>
        <v>2307</v>
      </c>
    </row>
    <row r="55" spans="1:8" ht="14.25" customHeight="1" x14ac:dyDescent="0.25">
      <c r="A55" s="12" t="s">
        <v>3</v>
      </c>
      <c r="B55" s="14" t="s">
        <v>61</v>
      </c>
      <c r="C55" s="13">
        <f>+C62+C64+C58</f>
        <v>190</v>
      </c>
      <c r="D55" s="13">
        <f t="shared" ref="D55:G55" si="7">+D62+D64+D58</f>
        <v>0</v>
      </c>
      <c r="E55" s="13"/>
      <c r="F55" s="13">
        <f t="shared" si="7"/>
        <v>0</v>
      </c>
      <c r="G55" s="13">
        <f t="shared" si="7"/>
        <v>190</v>
      </c>
      <c r="H55" s="6">
        <f t="shared" si="2"/>
        <v>190</v>
      </c>
    </row>
    <row r="56" spans="1:8" ht="14.25" customHeight="1" x14ac:dyDescent="0.25">
      <c r="A56" s="15" t="s">
        <v>169</v>
      </c>
      <c r="B56" s="14" t="s">
        <v>403</v>
      </c>
      <c r="C56" s="13">
        <f>C63</f>
        <v>8</v>
      </c>
      <c r="D56" s="13">
        <f t="shared" ref="D56:G56" si="8">D63</f>
        <v>0</v>
      </c>
      <c r="E56" s="13">
        <f t="shared" si="8"/>
        <v>0</v>
      </c>
      <c r="F56" s="13"/>
      <c r="G56" s="13">
        <f t="shared" si="8"/>
        <v>8</v>
      </c>
      <c r="H56" s="6">
        <f t="shared" si="2"/>
        <v>8</v>
      </c>
    </row>
    <row r="57" spans="1:8" ht="15.75" x14ac:dyDescent="0.25">
      <c r="A57" s="12" t="s">
        <v>281</v>
      </c>
      <c r="B57" s="14" t="s">
        <v>425</v>
      </c>
      <c r="C57" s="13">
        <v>506</v>
      </c>
      <c r="D57" s="13"/>
      <c r="E57" s="13"/>
      <c r="F57" s="13"/>
      <c r="G57" s="13">
        <v>506</v>
      </c>
      <c r="H57" s="6">
        <f t="shared" si="2"/>
        <v>506</v>
      </c>
    </row>
    <row r="58" spans="1:8" ht="15.75" x14ac:dyDescent="0.25">
      <c r="A58" s="12" t="s">
        <v>363</v>
      </c>
      <c r="B58" s="14" t="s">
        <v>364</v>
      </c>
      <c r="C58" s="13">
        <v>30</v>
      </c>
      <c r="D58" s="13">
        <v>0</v>
      </c>
      <c r="E58" s="13">
        <v>0</v>
      </c>
      <c r="F58" s="13"/>
      <c r="G58" s="13">
        <f>+E58+D58+C58</f>
        <v>30</v>
      </c>
      <c r="H58" s="6">
        <f t="shared" si="2"/>
        <v>30</v>
      </c>
    </row>
    <row r="59" spans="1:8" ht="15.75" x14ac:dyDescent="0.25">
      <c r="A59" s="12" t="s">
        <v>247</v>
      </c>
      <c r="B59" s="14" t="s">
        <v>562</v>
      </c>
      <c r="C59" s="13">
        <v>800</v>
      </c>
      <c r="D59" s="13"/>
      <c r="E59" s="13"/>
      <c r="F59" s="13"/>
      <c r="G59" s="13">
        <f>+F59+C59</f>
        <v>800</v>
      </c>
      <c r="H59" s="6">
        <f t="shared" si="2"/>
        <v>800</v>
      </c>
    </row>
    <row r="60" spans="1:8" ht="15.75" x14ac:dyDescent="0.25">
      <c r="A60" s="12" t="s">
        <v>52</v>
      </c>
      <c r="B60" s="14" t="s">
        <v>225</v>
      </c>
      <c r="C60" s="13">
        <f>+C61+C62+C63</f>
        <v>2445</v>
      </c>
      <c r="D60" s="13">
        <f t="shared" ref="D60:G60" si="9">+D61+D62+D63</f>
        <v>0</v>
      </c>
      <c r="E60" s="13">
        <f t="shared" si="9"/>
        <v>0</v>
      </c>
      <c r="F60" s="13"/>
      <c r="G60" s="13">
        <f t="shared" si="9"/>
        <v>2445</v>
      </c>
      <c r="H60" s="6">
        <f t="shared" si="2"/>
        <v>2445</v>
      </c>
    </row>
    <row r="61" spans="1:8" ht="15.75" x14ac:dyDescent="0.25">
      <c r="A61" s="7" t="s">
        <v>1</v>
      </c>
      <c r="B61" s="17"/>
      <c r="C61" s="77">
        <v>2307</v>
      </c>
      <c r="D61" s="77"/>
      <c r="E61" s="77"/>
      <c r="F61" s="77"/>
      <c r="G61" s="77">
        <f>+E61+D61+C61</f>
        <v>2307</v>
      </c>
      <c r="H61" s="6">
        <f t="shared" si="2"/>
        <v>2307</v>
      </c>
    </row>
    <row r="62" spans="1:8" ht="15.75" x14ac:dyDescent="0.25">
      <c r="A62" s="7" t="s">
        <v>3</v>
      </c>
      <c r="B62" s="17"/>
      <c r="C62" s="77">
        <v>130</v>
      </c>
      <c r="D62" s="77"/>
      <c r="E62" s="77"/>
      <c r="F62" s="77"/>
      <c r="G62" s="77">
        <f>+E62+D62+C62</f>
        <v>130</v>
      </c>
      <c r="H62" s="6">
        <f t="shared" si="2"/>
        <v>130</v>
      </c>
    </row>
    <row r="63" spans="1:8" ht="15.75" x14ac:dyDescent="0.25">
      <c r="A63" s="21" t="s">
        <v>131</v>
      </c>
      <c r="B63" s="17"/>
      <c r="C63" s="77">
        <v>8</v>
      </c>
      <c r="D63" s="77"/>
      <c r="E63" s="77"/>
      <c r="F63" s="77"/>
      <c r="G63" s="77">
        <f>+E63+D63+C63</f>
        <v>8</v>
      </c>
      <c r="H63" s="6">
        <f t="shared" si="2"/>
        <v>8</v>
      </c>
    </row>
    <row r="64" spans="1:8" ht="15.75" x14ac:dyDescent="0.25">
      <c r="A64" s="7" t="s">
        <v>163</v>
      </c>
      <c r="B64" s="17" t="s">
        <v>167</v>
      </c>
      <c r="C64" s="77">
        <v>30</v>
      </c>
      <c r="D64" s="77"/>
      <c r="E64" s="77"/>
      <c r="F64" s="77"/>
      <c r="G64" s="77">
        <f>+E64+D64+C64</f>
        <v>30</v>
      </c>
      <c r="H64" s="6">
        <f t="shared" si="2"/>
        <v>30</v>
      </c>
    </row>
    <row r="65" spans="1:13" ht="15.75" x14ac:dyDescent="0.25">
      <c r="A65" s="12" t="s">
        <v>6</v>
      </c>
      <c r="B65" s="14" t="s">
        <v>62</v>
      </c>
      <c r="C65" s="13">
        <f>C66</f>
        <v>9900</v>
      </c>
      <c r="D65" s="13">
        <f t="shared" ref="D65:G65" si="10">D66</f>
        <v>0</v>
      </c>
      <c r="E65" s="13">
        <f t="shared" si="10"/>
        <v>0</v>
      </c>
      <c r="F65" s="13">
        <f t="shared" si="10"/>
        <v>0</v>
      </c>
      <c r="G65" s="13">
        <f t="shared" si="10"/>
        <v>9900</v>
      </c>
      <c r="H65" s="6">
        <f t="shared" si="2"/>
        <v>9900</v>
      </c>
      <c r="I65" s="4"/>
      <c r="J65" s="4"/>
      <c r="K65" s="4"/>
      <c r="L65" s="4"/>
      <c r="M65" s="4"/>
    </row>
    <row r="66" spans="1:13" ht="15.75" x14ac:dyDescent="0.25">
      <c r="A66" s="7" t="s">
        <v>279</v>
      </c>
      <c r="B66" s="17"/>
      <c r="C66" s="77">
        <v>9900</v>
      </c>
      <c r="D66" s="77">
        <v>0</v>
      </c>
      <c r="E66" s="77">
        <v>0</v>
      </c>
      <c r="F66" s="77"/>
      <c r="G66" s="77">
        <f>+F66+E66+C66</f>
        <v>9900</v>
      </c>
      <c r="H66" s="6">
        <f t="shared" si="2"/>
        <v>9900</v>
      </c>
    </row>
    <row r="67" spans="1:13" ht="15.75" x14ac:dyDescent="0.25">
      <c r="A67" s="12" t="s">
        <v>7</v>
      </c>
      <c r="B67" s="14" t="s">
        <v>63</v>
      </c>
      <c r="C67" s="13">
        <f>+C70+C71+C72</f>
        <v>8474</v>
      </c>
      <c r="D67" s="13">
        <f t="shared" ref="D67:G67" si="11">+D70+D71+D72</f>
        <v>0</v>
      </c>
      <c r="E67" s="13">
        <f t="shared" si="11"/>
        <v>0</v>
      </c>
      <c r="F67" s="13">
        <f t="shared" si="11"/>
        <v>0</v>
      </c>
      <c r="G67" s="13">
        <f t="shared" si="11"/>
        <v>8474</v>
      </c>
      <c r="H67" s="6">
        <f t="shared" si="2"/>
        <v>8474</v>
      </c>
    </row>
    <row r="68" spans="1:13" ht="15.75" x14ac:dyDescent="0.25">
      <c r="A68" s="12" t="s">
        <v>3</v>
      </c>
      <c r="B68" s="14" t="s">
        <v>64</v>
      </c>
      <c r="C68" s="13">
        <f>C73</f>
        <v>90</v>
      </c>
      <c r="D68" s="13">
        <f t="shared" ref="D68:G68" si="12">D73</f>
        <v>0</v>
      </c>
      <c r="E68" s="13">
        <f t="shared" si="12"/>
        <v>0</v>
      </c>
      <c r="F68" s="13"/>
      <c r="G68" s="13">
        <f t="shared" si="12"/>
        <v>90</v>
      </c>
      <c r="H68" s="6">
        <f t="shared" si="2"/>
        <v>90</v>
      </c>
    </row>
    <row r="69" spans="1:13" ht="15.75" x14ac:dyDescent="0.25">
      <c r="A69" s="15" t="s">
        <v>131</v>
      </c>
      <c r="B69" s="14" t="s">
        <v>132</v>
      </c>
      <c r="C69" s="13">
        <f>C74</f>
        <v>140</v>
      </c>
      <c r="D69" s="13">
        <f t="shared" ref="D69:G69" si="13">D74</f>
        <v>0</v>
      </c>
      <c r="E69" s="13">
        <f t="shared" si="13"/>
        <v>0</v>
      </c>
      <c r="F69" s="13"/>
      <c r="G69" s="13">
        <f t="shared" si="13"/>
        <v>140</v>
      </c>
      <c r="H69" s="6">
        <f t="shared" si="2"/>
        <v>140</v>
      </c>
    </row>
    <row r="70" spans="1:13" ht="15.75" x14ac:dyDescent="0.25">
      <c r="A70" s="15" t="s">
        <v>426</v>
      </c>
      <c r="B70" s="14" t="s">
        <v>402</v>
      </c>
      <c r="C70" s="13">
        <v>8214</v>
      </c>
      <c r="D70" s="13"/>
      <c r="E70" s="13"/>
      <c r="F70" s="13"/>
      <c r="G70" s="13">
        <f>+E70+D70+C70+F70</f>
        <v>8214</v>
      </c>
      <c r="H70" s="6">
        <f t="shared" si="2"/>
        <v>8214</v>
      </c>
    </row>
    <row r="71" spans="1:13" ht="15.75" x14ac:dyDescent="0.25">
      <c r="A71" s="12" t="s">
        <v>528</v>
      </c>
      <c r="B71" s="14" t="s">
        <v>529</v>
      </c>
      <c r="C71" s="13">
        <v>30</v>
      </c>
      <c r="D71" s="13"/>
      <c r="E71" s="13"/>
      <c r="F71" s="13"/>
      <c r="G71" s="13">
        <v>30</v>
      </c>
      <c r="H71" s="6">
        <f t="shared" si="2"/>
        <v>30</v>
      </c>
    </row>
    <row r="72" spans="1:13" ht="15.75" x14ac:dyDescent="0.25">
      <c r="A72" s="12" t="s">
        <v>223</v>
      </c>
      <c r="B72" s="14" t="s">
        <v>65</v>
      </c>
      <c r="C72" s="13">
        <f>+C73+C74</f>
        <v>230</v>
      </c>
      <c r="D72" s="13">
        <f t="shared" ref="D72:G72" si="14">+D73+D74</f>
        <v>0</v>
      </c>
      <c r="E72" s="13">
        <f t="shared" si="14"/>
        <v>0</v>
      </c>
      <c r="F72" s="13"/>
      <c r="G72" s="13">
        <f t="shared" si="14"/>
        <v>230</v>
      </c>
      <c r="H72" s="6">
        <f t="shared" ref="H72:H135" si="15">+F72+E72+C72</f>
        <v>230</v>
      </c>
    </row>
    <row r="73" spans="1:13" ht="15.75" x14ac:dyDescent="0.25">
      <c r="A73" s="7" t="s">
        <v>11</v>
      </c>
      <c r="B73" s="17" t="s">
        <v>66</v>
      </c>
      <c r="C73" s="77">
        <v>90</v>
      </c>
      <c r="D73" s="77"/>
      <c r="E73" s="77"/>
      <c r="F73" s="77"/>
      <c r="G73" s="77">
        <f>+E73+D73+C73</f>
        <v>90</v>
      </c>
      <c r="H73" s="6">
        <f t="shared" si="15"/>
        <v>90</v>
      </c>
    </row>
    <row r="74" spans="1:13" ht="15.75" x14ac:dyDescent="0.25">
      <c r="A74" s="7" t="s">
        <v>384</v>
      </c>
      <c r="B74" s="17" t="s">
        <v>132</v>
      </c>
      <c r="C74" s="77">
        <v>140</v>
      </c>
      <c r="D74" s="77"/>
      <c r="E74" s="77"/>
      <c r="F74" s="77"/>
      <c r="G74" s="77">
        <f>+E74+D74+C74</f>
        <v>140</v>
      </c>
      <c r="H74" s="6">
        <f t="shared" si="15"/>
        <v>140</v>
      </c>
    </row>
    <row r="75" spans="1:13" ht="15.75" x14ac:dyDescent="0.25">
      <c r="A75" s="19" t="s">
        <v>173</v>
      </c>
      <c r="B75" s="14" t="s">
        <v>67</v>
      </c>
      <c r="C75" s="13">
        <f>+C77+C78+C79+C81+C84+C195+C82+C83+C76+C80</f>
        <v>29974</v>
      </c>
      <c r="D75" s="13">
        <f t="shared" ref="D75:G75" si="16">+D77+D78+D79+D81+D84+D195+D82+D83+D76+D80</f>
        <v>0</v>
      </c>
      <c r="E75" s="13">
        <f t="shared" si="16"/>
        <v>0</v>
      </c>
      <c r="F75" s="13">
        <f t="shared" si="16"/>
        <v>0</v>
      </c>
      <c r="G75" s="13">
        <f t="shared" si="16"/>
        <v>29974</v>
      </c>
      <c r="H75" s="6">
        <f t="shared" si="15"/>
        <v>29974</v>
      </c>
    </row>
    <row r="76" spans="1:13" ht="15.75" x14ac:dyDescent="0.25">
      <c r="A76" s="19" t="s">
        <v>405</v>
      </c>
      <c r="B76" s="14" t="s">
        <v>406</v>
      </c>
      <c r="C76" s="13">
        <f>+C86+C90++C95+C118+C108+C113++C127+C132+C138+C143+C149+C160+C166+C172+C181</f>
        <v>100</v>
      </c>
      <c r="D76" s="13">
        <f t="shared" ref="D76:G76" si="17">+D86+D90++D95+D118+D108+D113++D127+D132+D138+D143+D149+D160+D166+D172+D181</f>
        <v>0</v>
      </c>
      <c r="E76" s="13">
        <f t="shared" si="17"/>
        <v>0</v>
      </c>
      <c r="F76" s="13"/>
      <c r="G76" s="13">
        <f t="shared" si="17"/>
        <v>100</v>
      </c>
      <c r="H76" s="6">
        <f t="shared" si="15"/>
        <v>100</v>
      </c>
    </row>
    <row r="77" spans="1:13" ht="15.75" x14ac:dyDescent="0.25">
      <c r="A77" s="19" t="s">
        <v>20</v>
      </c>
      <c r="B77" s="14" t="s">
        <v>68</v>
      </c>
      <c r="C77" s="13">
        <f>+C87+C91+C96+C101+C105+C109+C114+C119+C123+C128+C133+C139+C144+C150+C155+C161+C167+C173+C177+C182</f>
        <v>9730</v>
      </c>
      <c r="D77" s="13">
        <f t="shared" ref="D77:G77" si="18">+D87+D91+D96+D101+D105+D109+D114+D119+D123+D128+D133+D139+D144+D150+D155+D161+D167+D173+D177+D182</f>
        <v>0</v>
      </c>
      <c r="E77" s="13">
        <f t="shared" si="18"/>
        <v>0</v>
      </c>
      <c r="F77" s="13"/>
      <c r="G77" s="13">
        <f t="shared" si="18"/>
        <v>9730</v>
      </c>
      <c r="H77" s="6">
        <f t="shared" si="15"/>
        <v>9730</v>
      </c>
    </row>
    <row r="78" spans="1:13" ht="15.75" x14ac:dyDescent="0.25">
      <c r="A78" s="19" t="s">
        <v>294</v>
      </c>
      <c r="B78" s="14" t="s">
        <v>295</v>
      </c>
      <c r="C78" s="13">
        <f>C186</f>
        <v>1325</v>
      </c>
      <c r="D78" s="13">
        <f t="shared" ref="D78:G78" si="19">D186</f>
        <v>0</v>
      </c>
      <c r="E78" s="13">
        <f t="shared" si="19"/>
        <v>0</v>
      </c>
      <c r="F78" s="13"/>
      <c r="G78" s="13">
        <f t="shared" si="19"/>
        <v>1325</v>
      </c>
      <c r="H78" s="6">
        <f t="shared" si="15"/>
        <v>1325</v>
      </c>
      <c r="I78" s="4"/>
    </row>
    <row r="79" spans="1:13" ht="15.75" x14ac:dyDescent="0.25">
      <c r="A79" s="20" t="s">
        <v>160</v>
      </c>
      <c r="B79" s="14" t="s">
        <v>161</v>
      </c>
      <c r="C79" s="13">
        <f>+C92+C106+C110+C115+C120+C124+C129+C134+C140+C145+C156+C162+C169+C174+C178+C184+C151+C102</f>
        <v>936</v>
      </c>
      <c r="D79" s="13">
        <f t="shared" ref="D79:G79" si="20">+D92+D106+D110+D115+D120+D124+D129+D134+D140+D145+D156+D162+D169+D174+D178+D184+D151+D102</f>
        <v>0</v>
      </c>
      <c r="E79" s="13">
        <f t="shared" si="20"/>
        <v>0</v>
      </c>
      <c r="F79" s="13">
        <f t="shared" si="20"/>
        <v>0</v>
      </c>
      <c r="G79" s="13">
        <f t="shared" si="20"/>
        <v>936</v>
      </c>
      <c r="H79" s="6">
        <f t="shared" si="15"/>
        <v>936</v>
      </c>
    </row>
    <row r="80" spans="1:13" ht="15.75" x14ac:dyDescent="0.25">
      <c r="A80" s="20" t="s">
        <v>166</v>
      </c>
      <c r="B80" s="14" t="s">
        <v>409</v>
      </c>
      <c r="C80" s="13">
        <f>C163+C183+C147+C152+C168</f>
        <v>1159</v>
      </c>
      <c r="D80" s="13">
        <f t="shared" ref="D80:G80" si="21">D163+D183+D147+D152+D168</f>
        <v>0</v>
      </c>
      <c r="E80" s="13">
        <f t="shared" si="21"/>
        <v>0</v>
      </c>
      <c r="F80" s="13">
        <f t="shared" si="21"/>
        <v>0</v>
      </c>
      <c r="G80" s="13">
        <f t="shared" si="21"/>
        <v>1159</v>
      </c>
      <c r="H80" s="6">
        <f t="shared" si="15"/>
        <v>1159</v>
      </c>
    </row>
    <row r="81" spans="1:8" ht="15.75" x14ac:dyDescent="0.25">
      <c r="A81" s="20" t="s">
        <v>166</v>
      </c>
      <c r="B81" s="14" t="s">
        <v>164</v>
      </c>
      <c r="C81" s="13">
        <f>C198+C121+C135</f>
        <v>200</v>
      </c>
      <c r="D81" s="13">
        <f t="shared" ref="D81:G81" si="22">D198+D121+D135</f>
        <v>0</v>
      </c>
      <c r="E81" s="13">
        <f t="shared" si="22"/>
        <v>0</v>
      </c>
      <c r="F81" s="13"/>
      <c r="G81" s="13">
        <f t="shared" si="22"/>
        <v>200</v>
      </c>
      <c r="H81" s="6">
        <f t="shared" si="15"/>
        <v>200</v>
      </c>
    </row>
    <row r="82" spans="1:8" ht="15.75" x14ac:dyDescent="0.25">
      <c r="A82" s="35" t="s">
        <v>347</v>
      </c>
      <c r="B82" s="45" t="s">
        <v>349</v>
      </c>
      <c r="C82" s="13">
        <f>+C201</f>
        <v>14735</v>
      </c>
      <c r="D82" s="13">
        <f t="shared" ref="D82:G82" si="23">+D201</f>
        <v>0</v>
      </c>
      <c r="E82" s="13">
        <f t="shared" si="23"/>
        <v>0</v>
      </c>
      <c r="F82" s="13"/>
      <c r="G82" s="13">
        <f t="shared" si="23"/>
        <v>14735</v>
      </c>
      <c r="H82" s="6">
        <f t="shared" si="15"/>
        <v>14735</v>
      </c>
    </row>
    <row r="83" spans="1:8" ht="15.75" x14ac:dyDescent="0.25">
      <c r="A83" s="35" t="s">
        <v>347</v>
      </c>
      <c r="B83" s="8" t="s">
        <v>352</v>
      </c>
      <c r="C83" s="13">
        <f>C204</f>
        <v>994</v>
      </c>
      <c r="D83" s="13">
        <f t="shared" ref="D83:G83" si="24">D204</f>
        <v>0</v>
      </c>
      <c r="E83" s="13">
        <f t="shared" si="24"/>
        <v>0</v>
      </c>
      <c r="F83" s="13"/>
      <c r="G83" s="13">
        <f t="shared" si="24"/>
        <v>994</v>
      </c>
      <c r="H83" s="6">
        <f t="shared" si="15"/>
        <v>994</v>
      </c>
    </row>
    <row r="84" spans="1:8" ht="18" customHeight="1" x14ac:dyDescent="0.25">
      <c r="A84" s="19" t="s">
        <v>21</v>
      </c>
      <c r="B84" s="14" t="s">
        <v>69</v>
      </c>
      <c r="C84" s="13">
        <f>C97+C103+C111+C116+C130+C153+C146+C136+C158+C170+C179+C141+C175+C125+C93+C185+C206</f>
        <v>455</v>
      </c>
      <c r="D84" s="13">
        <f t="shared" ref="D84:G84" si="25">D97+D103+D111+D116+D130+D153+D146+D136+D158+D170+D179+D141+D175+D125+D93+D185+D206</f>
        <v>0</v>
      </c>
      <c r="E84" s="13">
        <f t="shared" si="25"/>
        <v>0</v>
      </c>
      <c r="F84" s="13">
        <f t="shared" si="25"/>
        <v>0</v>
      </c>
      <c r="G84" s="13">
        <f t="shared" si="25"/>
        <v>455</v>
      </c>
      <c r="H84" s="6">
        <f t="shared" si="15"/>
        <v>455</v>
      </c>
    </row>
    <row r="85" spans="1:8" ht="15" customHeight="1" x14ac:dyDescent="0.25">
      <c r="A85" s="20" t="s">
        <v>22</v>
      </c>
      <c r="B85" s="12" t="s">
        <v>70</v>
      </c>
      <c r="C85" s="13">
        <f>+C87+C88+C86</f>
        <v>338</v>
      </c>
      <c r="D85" s="13">
        <f t="shared" ref="D85:G85" si="26">+D87+D88+D86</f>
        <v>0</v>
      </c>
      <c r="E85" s="13">
        <f t="shared" si="26"/>
        <v>0</v>
      </c>
      <c r="F85" s="13"/>
      <c r="G85" s="13">
        <f t="shared" si="26"/>
        <v>338</v>
      </c>
      <c r="H85" s="6">
        <f t="shared" si="15"/>
        <v>338</v>
      </c>
    </row>
    <row r="86" spans="1:8" ht="15" customHeight="1" x14ac:dyDescent="0.25">
      <c r="A86" s="25" t="s">
        <v>407</v>
      </c>
      <c r="B86" s="17" t="s">
        <v>406</v>
      </c>
      <c r="C86" s="70">
        <v>10</v>
      </c>
      <c r="D86" s="77"/>
      <c r="E86" s="69">
        <v>0</v>
      </c>
      <c r="F86" s="69"/>
      <c r="G86" s="77">
        <f>+E86+D86+C86</f>
        <v>10</v>
      </c>
      <c r="H86" s="6">
        <f t="shared" si="15"/>
        <v>10</v>
      </c>
    </row>
    <row r="87" spans="1:8" ht="18.75" customHeight="1" x14ac:dyDescent="0.25">
      <c r="A87" s="21" t="s">
        <v>20</v>
      </c>
      <c r="B87" s="17" t="s">
        <v>71</v>
      </c>
      <c r="C87" s="70">
        <v>328</v>
      </c>
      <c r="D87" s="77"/>
      <c r="E87" s="69"/>
      <c r="F87" s="69"/>
      <c r="G87" s="77">
        <f>+E87+D87+C87</f>
        <v>328</v>
      </c>
      <c r="H87" s="6">
        <f t="shared" si="15"/>
        <v>328</v>
      </c>
    </row>
    <row r="88" spans="1:8" ht="20.25" customHeight="1" x14ac:dyDescent="0.25">
      <c r="A88" s="21" t="s">
        <v>160</v>
      </c>
      <c r="B88" s="17" t="s">
        <v>161</v>
      </c>
      <c r="C88" s="77">
        <v>0</v>
      </c>
      <c r="D88" s="13"/>
      <c r="E88" s="77"/>
      <c r="F88" s="113"/>
      <c r="G88" s="113">
        <f>+E88+D88+C88</f>
        <v>0</v>
      </c>
      <c r="H88" s="6">
        <f t="shared" si="15"/>
        <v>0</v>
      </c>
    </row>
    <row r="89" spans="1:8" ht="19.5" customHeight="1" x14ac:dyDescent="0.25">
      <c r="A89" s="20" t="s">
        <v>23</v>
      </c>
      <c r="B89" s="12" t="s">
        <v>72</v>
      </c>
      <c r="C89" s="13">
        <f>+C91+C92+C93+C90</f>
        <v>215</v>
      </c>
      <c r="D89" s="13">
        <f t="shared" ref="D89:G89" si="27">+D91+D92+D93+D90</f>
        <v>0</v>
      </c>
      <c r="E89" s="13">
        <f t="shared" si="27"/>
        <v>0</v>
      </c>
      <c r="F89" s="13"/>
      <c r="G89" s="13">
        <f t="shared" si="27"/>
        <v>215</v>
      </c>
      <c r="H89" s="6">
        <f t="shared" si="15"/>
        <v>215</v>
      </c>
    </row>
    <row r="90" spans="1:8" ht="19.5" customHeight="1" x14ac:dyDescent="0.25">
      <c r="A90" s="25" t="s">
        <v>407</v>
      </c>
      <c r="B90" s="17" t="s">
        <v>406</v>
      </c>
      <c r="C90" s="77">
        <v>2</v>
      </c>
      <c r="D90" s="77"/>
      <c r="E90" s="77"/>
      <c r="F90" s="113"/>
      <c r="G90" s="113">
        <f>+E90+D90+C90</f>
        <v>2</v>
      </c>
      <c r="H90" s="6">
        <f t="shared" si="15"/>
        <v>2</v>
      </c>
    </row>
    <row r="91" spans="1:8" ht="18" customHeight="1" x14ac:dyDescent="0.25">
      <c r="A91" s="21" t="s">
        <v>20</v>
      </c>
      <c r="B91" s="17" t="s">
        <v>71</v>
      </c>
      <c r="C91" s="70">
        <v>200</v>
      </c>
      <c r="D91" s="69"/>
      <c r="E91" s="77"/>
      <c r="F91" s="77"/>
      <c r="G91" s="77">
        <f>+E91+D91+C91</f>
        <v>200</v>
      </c>
      <c r="H91" s="6">
        <f t="shared" si="15"/>
        <v>200</v>
      </c>
    </row>
    <row r="92" spans="1:8" ht="18" customHeight="1" x14ac:dyDescent="0.25">
      <c r="A92" s="21" t="s">
        <v>160</v>
      </c>
      <c r="B92" s="17" t="s">
        <v>161</v>
      </c>
      <c r="C92" s="70">
        <v>13</v>
      </c>
      <c r="D92" s="69"/>
      <c r="E92" s="77"/>
      <c r="F92" s="77"/>
      <c r="G92" s="77">
        <f>+E92+D92+C92</f>
        <v>13</v>
      </c>
      <c r="H92" s="6">
        <f t="shared" si="15"/>
        <v>13</v>
      </c>
    </row>
    <row r="93" spans="1:8" ht="18" customHeight="1" x14ac:dyDescent="0.25">
      <c r="A93" s="21" t="s">
        <v>131</v>
      </c>
      <c r="B93" s="17" t="s">
        <v>134</v>
      </c>
      <c r="C93" s="70">
        <v>0</v>
      </c>
      <c r="D93" s="69"/>
      <c r="E93" s="77"/>
      <c r="F93" s="77"/>
      <c r="G93" s="77">
        <f>+E93+D93+C93</f>
        <v>0</v>
      </c>
      <c r="H93" s="6">
        <f t="shared" si="15"/>
        <v>0</v>
      </c>
    </row>
    <row r="94" spans="1:8" ht="20.25" customHeight="1" x14ac:dyDescent="0.25">
      <c r="A94" s="20" t="s">
        <v>24</v>
      </c>
      <c r="B94" s="12" t="s">
        <v>70</v>
      </c>
      <c r="C94" s="13">
        <f>C96+C97+C98+C95</f>
        <v>224</v>
      </c>
      <c r="D94" s="66">
        <f t="shared" ref="D94:G94" si="28">D96+D97+D98+D95</f>
        <v>0</v>
      </c>
      <c r="E94" s="13">
        <f t="shared" si="28"/>
        <v>0</v>
      </c>
      <c r="F94" s="13"/>
      <c r="G94" s="13">
        <f t="shared" si="28"/>
        <v>224</v>
      </c>
      <c r="H94" s="6">
        <f t="shared" si="15"/>
        <v>224</v>
      </c>
    </row>
    <row r="95" spans="1:8" ht="20.25" customHeight="1" x14ac:dyDescent="0.25">
      <c r="A95" s="25" t="s">
        <v>407</v>
      </c>
      <c r="B95" s="17" t="s">
        <v>406</v>
      </c>
      <c r="C95" s="77">
        <v>4</v>
      </c>
      <c r="D95" s="69"/>
      <c r="E95" s="77"/>
      <c r="F95" s="77"/>
      <c r="G95" s="77">
        <f>+E95+D95+C95</f>
        <v>4</v>
      </c>
      <c r="H95" s="6">
        <f t="shared" si="15"/>
        <v>4</v>
      </c>
    </row>
    <row r="96" spans="1:8" ht="18.75" customHeight="1" x14ac:dyDescent="0.25">
      <c r="A96" s="21" t="s">
        <v>20</v>
      </c>
      <c r="B96" s="17" t="s">
        <v>71</v>
      </c>
      <c r="C96" s="70">
        <v>220</v>
      </c>
      <c r="D96" s="69"/>
      <c r="E96" s="77"/>
      <c r="F96" s="77"/>
      <c r="G96" s="77">
        <f>+E96+D96+C96</f>
        <v>220</v>
      </c>
      <c r="H96" s="6">
        <f t="shared" si="15"/>
        <v>220</v>
      </c>
    </row>
    <row r="97" spans="1:8" ht="18.75" customHeight="1" x14ac:dyDescent="0.25">
      <c r="A97" s="21" t="s">
        <v>131</v>
      </c>
      <c r="B97" s="17" t="s">
        <v>134</v>
      </c>
      <c r="C97" s="70">
        <v>0</v>
      </c>
      <c r="D97" s="69"/>
      <c r="E97" s="77"/>
      <c r="F97" s="77"/>
      <c r="G97" s="77">
        <f>+E97+D97+C97</f>
        <v>0</v>
      </c>
      <c r="H97" s="6">
        <f t="shared" si="15"/>
        <v>0</v>
      </c>
    </row>
    <row r="98" spans="1:8" ht="18.75" customHeight="1" x14ac:dyDescent="0.25">
      <c r="A98" s="21" t="s">
        <v>160</v>
      </c>
      <c r="B98" s="17" t="s">
        <v>161</v>
      </c>
      <c r="C98" s="70">
        <v>0</v>
      </c>
      <c r="D98" s="69"/>
      <c r="E98" s="77"/>
      <c r="F98" s="77"/>
      <c r="G98" s="77">
        <f>+E98+D98+C98</f>
        <v>0</v>
      </c>
      <c r="H98" s="6">
        <f t="shared" si="15"/>
        <v>0</v>
      </c>
    </row>
    <row r="99" spans="1:8" ht="17.25" customHeight="1" x14ac:dyDescent="0.25">
      <c r="A99" s="20" t="s">
        <v>25</v>
      </c>
      <c r="B99" s="12" t="s">
        <v>70</v>
      </c>
      <c r="C99" s="67">
        <f>+C101+C102+C103+C100</f>
        <v>200</v>
      </c>
      <c r="D99" s="67">
        <f t="shared" ref="D99:G99" si="29">+D101+D102+D103+D100</f>
        <v>0</v>
      </c>
      <c r="E99" s="13">
        <f t="shared" si="29"/>
        <v>0</v>
      </c>
      <c r="F99" s="13"/>
      <c r="G99" s="13">
        <f t="shared" si="29"/>
        <v>200</v>
      </c>
      <c r="H99" s="6">
        <f t="shared" si="15"/>
        <v>200</v>
      </c>
    </row>
    <row r="100" spans="1:8" ht="17.25" customHeight="1" x14ac:dyDescent="0.25">
      <c r="A100" s="25" t="s">
        <v>407</v>
      </c>
      <c r="B100" s="17" t="s">
        <v>406</v>
      </c>
      <c r="C100" s="70">
        <v>0</v>
      </c>
      <c r="D100" s="66"/>
      <c r="E100" s="77"/>
      <c r="F100" s="77"/>
      <c r="G100" s="77">
        <f>+E100+D100+C100</f>
        <v>0</v>
      </c>
      <c r="H100" s="6">
        <f t="shared" si="15"/>
        <v>0</v>
      </c>
    </row>
    <row r="101" spans="1:8" ht="21.75" customHeight="1" x14ac:dyDescent="0.25">
      <c r="A101" s="23" t="s">
        <v>269</v>
      </c>
      <c r="B101" s="17" t="s">
        <v>71</v>
      </c>
      <c r="C101" s="70">
        <v>178</v>
      </c>
      <c r="D101" s="69"/>
      <c r="E101" s="77"/>
      <c r="F101" s="77"/>
      <c r="G101" s="77">
        <f>+E101+D101+C101</f>
        <v>178</v>
      </c>
      <c r="H101" s="6">
        <f t="shared" si="15"/>
        <v>178</v>
      </c>
    </row>
    <row r="102" spans="1:8" ht="21" customHeight="1" x14ac:dyDescent="0.25">
      <c r="A102" s="21" t="s">
        <v>160</v>
      </c>
      <c r="B102" s="17" t="s">
        <v>161</v>
      </c>
      <c r="C102" s="70">
        <v>1</v>
      </c>
      <c r="D102" s="69"/>
      <c r="E102" s="77"/>
      <c r="F102" s="77"/>
      <c r="G102" s="77">
        <f>+E102+D102+C102</f>
        <v>1</v>
      </c>
      <c r="H102" s="6">
        <f t="shared" si="15"/>
        <v>1</v>
      </c>
    </row>
    <row r="103" spans="1:8" ht="21" customHeight="1" x14ac:dyDescent="0.25">
      <c r="A103" s="21" t="s">
        <v>131</v>
      </c>
      <c r="B103" s="17" t="s">
        <v>134</v>
      </c>
      <c r="C103" s="70">
        <v>21</v>
      </c>
      <c r="D103" s="69"/>
      <c r="E103" s="77"/>
      <c r="F103" s="77"/>
      <c r="G103" s="77">
        <f>+E103+D103+C103</f>
        <v>21</v>
      </c>
      <c r="H103" s="6">
        <f t="shared" si="15"/>
        <v>21</v>
      </c>
    </row>
    <row r="104" spans="1:8" ht="18" customHeight="1" x14ac:dyDescent="0.25">
      <c r="A104" s="20" t="s">
        <v>26</v>
      </c>
      <c r="B104" s="12" t="s">
        <v>70</v>
      </c>
      <c r="C104" s="67">
        <f>+C105+C106</f>
        <v>425</v>
      </c>
      <c r="D104" s="66">
        <f t="shared" ref="D104:G104" si="30">+D105+D106</f>
        <v>0</v>
      </c>
      <c r="E104" s="13">
        <f t="shared" si="30"/>
        <v>0</v>
      </c>
      <c r="F104" s="13"/>
      <c r="G104" s="13">
        <f t="shared" si="30"/>
        <v>425</v>
      </c>
      <c r="H104" s="6">
        <f t="shared" si="15"/>
        <v>425</v>
      </c>
    </row>
    <row r="105" spans="1:8" ht="18.75" customHeight="1" x14ac:dyDescent="0.25">
      <c r="A105" s="21" t="s">
        <v>20</v>
      </c>
      <c r="B105" s="17" t="s">
        <v>71</v>
      </c>
      <c r="C105" s="70">
        <v>395</v>
      </c>
      <c r="D105" s="77"/>
      <c r="E105" s="77"/>
      <c r="F105" s="113"/>
      <c r="G105" s="113">
        <f>+E105+D105+C105</f>
        <v>395</v>
      </c>
      <c r="H105" s="6">
        <f t="shared" si="15"/>
        <v>395</v>
      </c>
    </row>
    <row r="106" spans="1:8" ht="17.25" customHeight="1" x14ac:dyDescent="0.25">
      <c r="A106" s="21" t="s">
        <v>160</v>
      </c>
      <c r="B106" s="17" t="s">
        <v>161</v>
      </c>
      <c r="C106" s="70">
        <v>30</v>
      </c>
      <c r="D106" s="77"/>
      <c r="E106" s="77"/>
      <c r="F106" s="113"/>
      <c r="G106" s="113">
        <f>+E106+D106+C106</f>
        <v>30</v>
      </c>
      <c r="H106" s="6">
        <f t="shared" si="15"/>
        <v>30</v>
      </c>
    </row>
    <row r="107" spans="1:8" ht="18" customHeight="1" x14ac:dyDescent="0.25">
      <c r="A107" s="20" t="s">
        <v>27</v>
      </c>
      <c r="B107" s="22" t="s">
        <v>73</v>
      </c>
      <c r="C107" s="67">
        <f>+C109+C110+C111+C108</f>
        <v>594</v>
      </c>
      <c r="D107" s="13">
        <f t="shared" ref="D107:G107" si="31">+D109+D110+D111+D108</f>
        <v>0</v>
      </c>
      <c r="E107" s="13">
        <f t="shared" si="31"/>
        <v>0</v>
      </c>
      <c r="F107" s="118"/>
      <c r="G107" s="118">
        <f t="shared" si="31"/>
        <v>594</v>
      </c>
      <c r="H107" s="6">
        <f t="shared" si="15"/>
        <v>594</v>
      </c>
    </row>
    <row r="108" spans="1:8" ht="18" customHeight="1" x14ac:dyDescent="0.25">
      <c r="A108" s="25" t="s">
        <v>407</v>
      </c>
      <c r="B108" s="17" t="s">
        <v>406</v>
      </c>
      <c r="C108" s="70">
        <v>9</v>
      </c>
      <c r="D108" s="77"/>
      <c r="E108" s="77"/>
      <c r="F108" s="113"/>
      <c r="G108" s="113">
        <f>+E108+D108+C108</f>
        <v>9</v>
      </c>
      <c r="H108" s="6">
        <f t="shared" si="15"/>
        <v>9</v>
      </c>
    </row>
    <row r="109" spans="1:8" ht="17.25" customHeight="1" x14ac:dyDescent="0.25">
      <c r="A109" s="23" t="s">
        <v>269</v>
      </c>
      <c r="B109" s="17" t="s">
        <v>71</v>
      </c>
      <c r="C109" s="70">
        <v>505</v>
      </c>
      <c r="D109" s="77"/>
      <c r="E109" s="77"/>
      <c r="F109" s="113"/>
      <c r="G109" s="113">
        <f>+E109+D109+C109</f>
        <v>505</v>
      </c>
      <c r="H109" s="6">
        <f t="shared" si="15"/>
        <v>505</v>
      </c>
    </row>
    <row r="110" spans="1:8" ht="18" customHeight="1" x14ac:dyDescent="0.25">
      <c r="A110" s="21" t="s">
        <v>160</v>
      </c>
      <c r="B110" s="17" t="s">
        <v>161</v>
      </c>
      <c r="C110" s="70">
        <v>80</v>
      </c>
      <c r="D110" s="13"/>
      <c r="E110" s="77"/>
      <c r="F110" s="113"/>
      <c r="G110" s="113">
        <f>+E110+D110+C110</f>
        <v>80</v>
      </c>
      <c r="H110" s="6">
        <f t="shared" si="15"/>
        <v>80</v>
      </c>
    </row>
    <row r="111" spans="1:8" ht="19.5" customHeight="1" x14ac:dyDescent="0.25">
      <c r="A111" s="21" t="s">
        <v>131</v>
      </c>
      <c r="B111" s="17" t="s">
        <v>134</v>
      </c>
      <c r="C111" s="70"/>
      <c r="D111" s="13"/>
      <c r="E111" s="77"/>
      <c r="F111" s="113"/>
      <c r="G111" s="113">
        <f>+E111+D111+C111</f>
        <v>0</v>
      </c>
      <c r="H111" s="6">
        <f t="shared" si="15"/>
        <v>0</v>
      </c>
    </row>
    <row r="112" spans="1:8" ht="16.5" customHeight="1" x14ac:dyDescent="0.25">
      <c r="A112" s="20" t="s">
        <v>34</v>
      </c>
      <c r="B112" s="12" t="s">
        <v>73</v>
      </c>
      <c r="C112" s="67">
        <f>+C114+C115+C116+C113</f>
        <v>587</v>
      </c>
      <c r="D112" s="13">
        <f t="shared" ref="D112:G112" si="32">+D114+D115+D116+D113</f>
        <v>0</v>
      </c>
      <c r="E112" s="13">
        <f t="shared" si="32"/>
        <v>0</v>
      </c>
      <c r="F112" s="13"/>
      <c r="G112" s="13">
        <f t="shared" si="32"/>
        <v>587</v>
      </c>
      <c r="H112" s="6">
        <f t="shared" si="15"/>
        <v>587</v>
      </c>
    </row>
    <row r="113" spans="1:8" ht="16.5" customHeight="1" x14ac:dyDescent="0.25">
      <c r="A113" s="25" t="s">
        <v>407</v>
      </c>
      <c r="B113" s="17" t="s">
        <v>406</v>
      </c>
      <c r="C113" s="70">
        <v>3</v>
      </c>
      <c r="D113" s="77"/>
      <c r="E113" s="77"/>
      <c r="F113" s="113"/>
      <c r="G113" s="113">
        <f t="shared" ref="G113:G121" si="33">+E113+D113+C113</f>
        <v>3</v>
      </c>
      <c r="H113" s="6">
        <f t="shared" si="15"/>
        <v>3</v>
      </c>
    </row>
    <row r="114" spans="1:8" ht="17.25" customHeight="1" x14ac:dyDescent="0.25">
      <c r="A114" s="21" t="s">
        <v>20</v>
      </c>
      <c r="B114" s="17" t="s">
        <v>71</v>
      </c>
      <c r="C114" s="70">
        <v>532</v>
      </c>
      <c r="D114" s="77"/>
      <c r="E114" s="77"/>
      <c r="F114" s="113"/>
      <c r="G114" s="113">
        <f t="shared" si="33"/>
        <v>532</v>
      </c>
      <c r="H114" s="6">
        <f t="shared" si="15"/>
        <v>532</v>
      </c>
    </row>
    <row r="115" spans="1:8" ht="21" customHeight="1" x14ac:dyDescent="0.25">
      <c r="A115" s="21" t="s">
        <v>160</v>
      </c>
      <c r="B115" s="17" t="s">
        <v>246</v>
      </c>
      <c r="C115" s="70">
        <v>52</v>
      </c>
      <c r="D115" s="77"/>
      <c r="E115" s="77"/>
      <c r="F115" s="113"/>
      <c r="G115" s="113">
        <f t="shared" si="33"/>
        <v>52</v>
      </c>
      <c r="H115" s="6">
        <f t="shared" si="15"/>
        <v>52</v>
      </c>
    </row>
    <row r="116" spans="1:8" ht="18.75" customHeight="1" x14ac:dyDescent="0.25">
      <c r="A116" s="21" t="s">
        <v>131</v>
      </c>
      <c r="B116" s="17" t="s">
        <v>134</v>
      </c>
      <c r="C116" s="70"/>
      <c r="D116" s="13"/>
      <c r="E116" s="77"/>
      <c r="F116" s="113"/>
      <c r="G116" s="113">
        <f t="shared" si="33"/>
        <v>0</v>
      </c>
      <c r="H116" s="6">
        <f t="shared" si="15"/>
        <v>0</v>
      </c>
    </row>
    <row r="117" spans="1:8" ht="17.25" customHeight="1" x14ac:dyDescent="0.25">
      <c r="A117" s="20" t="s">
        <v>35</v>
      </c>
      <c r="B117" s="12" t="s">
        <v>73</v>
      </c>
      <c r="C117" s="67">
        <f>+C119+C120+C121+C118</f>
        <v>521</v>
      </c>
      <c r="D117" s="67">
        <f t="shared" ref="D117:G117" si="34">+D119+D120+D121+D118</f>
        <v>0</v>
      </c>
      <c r="E117" s="67">
        <f t="shared" si="34"/>
        <v>0</v>
      </c>
      <c r="F117" s="13">
        <f t="shared" si="34"/>
        <v>0</v>
      </c>
      <c r="G117" s="13">
        <f t="shared" si="34"/>
        <v>521</v>
      </c>
      <c r="H117" s="6">
        <f t="shared" si="15"/>
        <v>521</v>
      </c>
    </row>
    <row r="118" spans="1:8" ht="17.25" customHeight="1" x14ac:dyDescent="0.25">
      <c r="A118" s="25" t="s">
        <v>407</v>
      </c>
      <c r="B118" s="17" t="s">
        <v>406</v>
      </c>
      <c r="C118" s="70">
        <v>5</v>
      </c>
      <c r="D118" s="77"/>
      <c r="E118" s="69"/>
      <c r="F118" s="69"/>
      <c r="G118" s="77">
        <f t="shared" si="33"/>
        <v>5</v>
      </c>
      <c r="H118" s="6">
        <f t="shared" si="15"/>
        <v>5</v>
      </c>
    </row>
    <row r="119" spans="1:8" ht="15" customHeight="1" x14ac:dyDescent="0.25">
      <c r="A119" s="21" t="s">
        <v>20</v>
      </c>
      <c r="B119" s="17" t="s">
        <v>71</v>
      </c>
      <c r="C119" s="70">
        <v>457</v>
      </c>
      <c r="D119" s="77"/>
      <c r="E119" s="69"/>
      <c r="F119" s="69"/>
      <c r="G119" s="77">
        <f t="shared" si="33"/>
        <v>457</v>
      </c>
      <c r="H119" s="6">
        <f t="shared" si="15"/>
        <v>457</v>
      </c>
    </row>
    <row r="120" spans="1:8" ht="16.5" customHeight="1" x14ac:dyDescent="0.25">
      <c r="A120" s="21" t="s">
        <v>160</v>
      </c>
      <c r="B120" s="17" t="s">
        <v>161</v>
      </c>
      <c r="C120" s="70">
        <v>59</v>
      </c>
      <c r="D120" s="77"/>
      <c r="E120" s="69"/>
      <c r="F120" s="69"/>
      <c r="G120" s="77">
        <f t="shared" si="33"/>
        <v>59</v>
      </c>
      <c r="H120" s="6">
        <f t="shared" si="15"/>
        <v>59</v>
      </c>
    </row>
    <row r="121" spans="1:8" ht="16.5" customHeight="1" x14ac:dyDescent="0.25">
      <c r="A121" s="21"/>
      <c r="B121" s="24"/>
      <c r="C121" s="70"/>
      <c r="D121" s="13"/>
      <c r="E121" s="69"/>
      <c r="F121" s="69"/>
      <c r="G121" s="77">
        <f t="shared" si="33"/>
        <v>0</v>
      </c>
      <c r="H121" s="6">
        <f t="shared" si="15"/>
        <v>0</v>
      </c>
    </row>
    <row r="122" spans="1:8" ht="23.25" customHeight="1" x14ac:dyDescent="0.25">
      <c r="A122" s="20" t="s">
        <v>36</v>
      </c>
      <c r="B122" s="12" t="s">
        <v>70</v>
      </c>
      <c r="C122" s="13">
        <f>+C123+C124+C125</f>
        <v>324</v>
      </c>
      <c r="D122" s="13">
        <f t="shared" ref="D122:G122" si="35">+D123+D124+D125</f>
        <v>0</v>
      </c>
      <c r="E122" s="13">
        <f t="shared" si="35"/>
        <v>0</v>
      </c>
      <c r="F122" s="13"/>
      <c r="G122" s="13">
        <f t="shared" si="35"/>
        <v>324</v>
      </c>
      <c r="H122" s="6">
        <f t="shared" si="15"/>
        <v>324</v>
      </c>
    </row>
    <row r="123" spans="1:8" ht="21.75" customHeight="1" x14ac:dyDescent="0.25">
      <c r="A123" s="21" t="s">
        <v>20</v>
      </c>
      <c r="B123" s="17" t="s">
        <v>71</v>
      </c>
      <c r="C123" s="70">
        <v>275</v>
      </c>
      <c r="D123" s="77"/>
      <c r="E123" s="69"/>
      <c r="F123" s="69"/>
      <c r="G123" s="77">
        <f>+E123+D123+C123</f>
        <v>275</v>
      </c>
      <c r="H123" s="6">
        <f t="shared" si="15"/>
        <v>275</v>
      </c>
    </row>
    <row r="124" spans="1:8" ht="20.25" customHeight="1" x14ac:dyDescent="0.25">
      <c r="A124" s="21" t="s">
        <v>160</v>
      </c>
      <c r="B124" s="17" t="s">
        <v>161</v>
      </c>
      <c r="C124" s="70">
        <v>34</v>
      </c>
      <c r="D124" s="77"/>
      <c r="E124" s="69"/>
      <c r="F124" s="69"/>
      <c r="G124" s="77">
        <f>+E124+D124+C124</f>
        <v>34</v>
      </c>
      <c r="H124" s="6">
        <f t="shared" si="15"/>
        <v>34</v>
      </c>
    </row>
    <row r="125" spans="1:8" ht="20.25" customHeight="1" x14ac:dyDescent="0.25">
      <c r="A125" s="21" t="s">
        <v>12</v>
      </c>
      <c r="B125" s="17" t="s">
        <v>134</v>
      </c>
      <c r="C125" s="77">
        <v>15</v>
      </c>
      <c r="D125" s="77"/>
      <c r="E125" s="77"/>
      <c r="F125" s="77"/>
      <c r="G125" s="77">
        <f>+E125+D125+C125</f>
        <v>15</v>
      </c>
      <c r="H125" s="6">
        <f t="shared" si="15"/>
        <v>15</v>
      </c>
    </row>
    <row r="126" spans="1:8" ht="22.5" customHeight="1" x14ac:dyDescent="0.25">
      <c r="A126" s="20" t="s">
        <v>37</v>
      </c>
      <c r="B126" s="12" t="s">
        <v>73</v>
      </c>
      <c r="C126" s="13">
        <f>+C128+C129+C130+C127</f>
        <v>492</v>
      </c>
      <c r="D126" s="13">
        <f t="shared" ref="D126:G126" si="36">+D128+D129+D130+D127</f>
        <v>0</v>
      </c>
      <c r="E126" s="13">
        <f t="shared" si="36"/>
        <v>0</v>
      </c>
      <c r="F126" s="13"/>
      <c r="G126" s="13">
        <f t="shared" si="36"/>
        <v>492</v>
      </c>
      <c r="H126" s="6">
        <f t="shared" si="15"/>
        <v>492</v>
      </c>
    </row>
    <row r="127" spans="1:8" ht="22.5" customHeight="1" x14ac:dyDescent="0.25">
      <c r="A127" s="25" t="s">
        <v>407</v>
      </c>
      <c r="B127" s="17" t="s">
        <v>406</v>
      </c>
      <c r="C127" s="77">
        <v>12</v>
      </c>
      <c r="D127" s="77"/>
      <c r="E127" s="77"/>
      <c r="F127" s="77"/>
      <c r="G127" s="77">
        <f>+E127+D127+C127</f>
        <v>12</v>
      </c>
      <c r="H127" s="6">
        <f t="shared" si="15"/>
        <v>12</v>
      </c>
    </row>
    <row r="128" spans="1:8" ht="16.5" customHeight="1" x14ac:dyDescent="0.25">
      <c r="A128" s="21" t="s">
        <v>28</v>
      </c>
      <c r="B128" s="17" t="s">
        <v>71</v>
      </c>
      <c r="C128" s="77">
        <v>420</v>
      </c>
      <c r="D128" s="77"/>
      <c r="E128" s="77"/>
      <c r="F128" s="77"/>
      <c r="G128" s="77">
        <f>+E128+D128+C128</f>
        <v>420</v>
      </c>
      <c r="H128" s="6">
        <f t="shared" si="15"/>
        <v>420</v>
      </c>
    </row>
    <row r="129" spans="1:8" ht="20.25" customHeight="1" x14ac:dyDescent="0.25">
      <c r="A129" s="21" t="s">
        <v>160</v>
      </c>
      <c r="B129" s="17" t="s">
        <v>161</v>
      </c>
      <c r="C129" s="77">
        <v>60</v>
      </c>
      <c r="D129" s="77"/>
      <c r="E129" s="77"/>
      <c r="F129" s="77"/>
      <c r="G129" s="77">
        <f>+E129+D129+C129</f>
        <v>60</v>
      </c>
      <c r="H129" s="6">
        <f t="shared" si="15"/>
        <v>60</v>
      </c>
    </row>
    <row r="130" spans="1:8" ht="19.5" customHeight="1" x14ac:dyDescent="0.25">
      <c r="A130" s="21" t="s">
        <v>12</v>
      </c>
      <c r="B130" s="17" t="s">
        <v>134</v>
      </c>
      <c r="C130" s="77">
        <v>0</v>
      </c>
      <c r="D130" s="13"/>
      <c r="E130" s="77"/>
      <c r="F130" s="77"/>
      <c r="G130" s="77">
        <f>+E130+D130+C130</f>
        <v>0</v>
      </c>
      <c r="H130" s="6">
        <f t="shared" si="15"/>
        <v>0</v>
      </c>
    </row>
    <row r="131" spans="1:8" ht="21.75" customHeight="1" x14ac:dyDescent="0.25">
      <c r="A131" s="20" t="s">
        <v>38</v>
      </c>
      <c r="B131" s="12" t="s">
        <v>73</v>
      </c>
      <c r="C131" s="13">
        <f>+C133+C134+C136+C135+C132</f>
        <v>695</v>
      </c>
      <c r="D131" s="13">
        <f t="shared" ref="D131:G131" si="37">+D133+D134+D136+D135+D132</f>
        <v>0</v>
      </c>
      <c r="E131" s="13">
        <f t="shared" si="37"/>
        <v>0</v>
      </c>
      <c r="F131" s="13"/>
      <c r="G131" s="13">
        <f t="shared" si="37"/>
        <v>695</v>
      </c>
      <c r="H131" s="6">
        <f t="shared" si="15"/>
        <v>695</v>
      </c>
    </row>
    <row r="132" spans="1:8" ht="21.75" customHeight="1" x14ac:dyDescent="0.25">
      <c r="A132" s="25" t="s">
        <v>407</v>
      </c>
      <c r="B132" s="17" t="s">
        <v>406</v>
      </c>
      <c r="C132" s="77">
        <v>0</v>
      </c>
      <c r="D132" s="13"/>
      <c r="E132" s="77"/>
      <c r="F132" s="77"/>
      <c r="G132" s="77">
        <f>+E132+D132+C132</f>
        <v>0</v>
      </c>
      <c r="H132" s="6">
        <f t="shared" si="15"/>
        <v>0</v>
      </c>
    </row>
    <row r="133" spans="1:8" ht="20.25" customHeight="1" x14ac:dyDescent="0.25">
      <c r="A133" s="21" t="s">
        <v>189</v>
      </c>
      <c r="B133" s="17" t="s">
        <v>71</v>
      </c>
      <c r="C133" s="77">
        <v>630</v>
      </c>
      <c r="D133" s="77"/>
      <c r="E133" s="77"/>
      <c r="F133" s="77"/>
      <c r="G133" s="77">
        <f>+E133+D133+C133</f>
        <v>630</v>
      </c>
      <c r="H133" s="6">
        <f t="shared" si="15"/>
        <v>630</v>
      </c>
    </row>
    <row r="134" spans="1:8" ht="24.75" customHeight="1" x14ac:dyDescent="0.25">
      <c r="A134" s="21" t="s">
        <v>160</v>
      </c>
      <c r="B134" s="17" t="s">
        <v>161</v>
      </c>
      <c r="C134" s="77">
        <v>65</v>
      </c>
      <c r="D134" s="77"/>
      <c r="E134" s="77"/>
      <c r="F134" s="77"/>
      <c r="G134" s="77">
        <f>+E134+D134+C134</f>
        <v>65</v>
      </c>
      <c r="H134" s="6">
        <f t="shared" si="15"/>
        <v>65</v>
      </c>
    </row>
    <row r="135" spans="1:8" ht="24.75" customHeight="1" x14ac:dyDescent="0.25">
      <c r="A135" s="21" t="s">
        <v>166</v>
      </c>
      <c r="B135" s="17" t="s">
        <v>264</v>
      </c>
      <c r="C135" s="77">
        <v>0</v>
      </c>
      <c r="D135" s="77"/>
      <c r="E135" s="77"/>
      <c r="F135" s="77"/>
      <c r="G135" s="77">
        <f>+E135+D135+C135</f>
        <v>0</v>
      </c>
      <c r="H135" s="6">
        <f t="shared" si="15"/>
        <v>0</v>
      </c>
    </row>
    <row r="136" spans="1:8" ht="21.75" customHeight="1" x14ac:dyDescent="0.25">
      <c r="A136" s="21" t="s">
        <v>12</v>
      </c>
      <c r="B136" s="17" t="s">
        <v>134</v>
      </c>
      <c r="C136" s="77">
        <v>0</v>
      </c>
      <c r="D136" s="77"/>
      <c r="E136" s="77"/>
      <c r="F136" s="77"/>
      <c r="G136" s="77">
        <f>+E136+D136+C136</f>
        <v>0</v>
      </c>
      <c r="H136" s="6">
        <f t="shared" ref="H136:H199" si="38">+F136+E136+C136</f>
        <v>0</v>
      </c>
    </row>
    <row r="137" spans="1:8" ht="18.75" customHeight="1" x14ac:dyDescent="0.25">
      <c r="A137" s="20" t="s">
        <v>39</v>
      </c>
      <c r="B137" s="12" t="s">
        <v>73</v>
      </c>
      <c r="C137" s="13">
        <f>+C139+C140+C141+C138</f>
        <v>665</v>
      </c>
      <c r="D137" s="13">
        <f t="shared" ref="D137:G137" si="39">+D139+D140+D141+D138</f>
        <v>0</v>
      </c>
      <c r="E137" s="13">
        <f t="shared" si="39"/>
        <v>0</v>
      </c>
      <c r="F137" s="13"/>
      <c r="G137" s="13">
        <f t="shared" si="39"/>
        <v>665</v>
      </c>
      <c r="H137" s="6">
        <f t="shared" si="38"/>
        <v>665</v>
      </c>
    </row>
    <row r="138" spans="1:8" ht="18.75" customHeight="1" x14ac:dyDescent="0.25">
      <c r="A138" s="25" t="s">
        <v>407</v>
      </c>
      <c r="B138" s="17" t="s">
        <v>406</v>
      </c>
      <c r="C138" s="77">
        <v>0</v>
      </c>
      <c r="D138" s="13"/>
      <c r="E138" s="77"/>
      <c r="F138" s="77"/>
      <c r="G138" s="77">
        <f>+E138+D138+C138</f>
        <v>0</v>
      </c>
      <c r="H138" s="6">
        <f t="shared" si="38"/>
        <v>0</v>
      </c>
    </row>
    <row r="139" spans="1:8" ht="19.5" customHeight="1" x14ac:dyDescent="0.25">
      <c r="A139" s="21" t="s">
        <v>28</v>
      </c>
      <c r="B139" s="17" t="s">
        <v>71</v>
      </c>
      <c r="C139" s="77">
        <v>575</v>
      </c>
      <c r="D139" s="77"/>
      <c r="E139" s="77"/>
      <c r="F139" s="77"/>
      <c r="G139" s="77">
        <f>+E139+D139+C139</f>
        <v>575</v>
      </c>
      <c r="H139" s="6">
        <f t="shared" si="38"/>
        <v>575</v>
      </c>
    </row>
    <row r="140" spans="1:8" ht="18.75" customHeight="1" x14ac:dyDescent="0.25">
      <c r="A140" s="21" t="s">
        <v>160</v>
      </c>
      <c r="B140" s="17" t="s">
        <v>161</v>
      </c>
      <c r="C140" s="77">
        <v>90</v>
      </c>
      <c r="D140" s="77"/>
      <c r="E140" s="77"/>
      <c r="F140" s="77"/>
      <c r="G140" s="77">
        <f>+E140+D140+C140</f>
        <v>90</v>
      </c>
      <c r="H140" s="6">
        <f t="shared" si="38"/>
        <v>90</v>
      </c>
    </row>
    <row r="141" spans="1:8" ht="18.75" customHeight="1" x14ac:dyDescent="0.25">
      <c r="A141" s="21" t="s">
        <v>12</v>
      </c>
      <c r="B141" s="17" t="s">
        <v>359</v>
      </c>
      <c r="C141" s="77">
        <v>0</v>
      </c>
      <c r="D141" s="77"/>
      <c r="E141" s="77"/>
      <c r="F141" s="77"/>
      <c r="G141" s="77">
        <f>+E141+D141+C141</f>
        <v>0</v>
      </c>
      <c r="H141" s="6">
        <f t="shared" si="38"/>
        <v>0</v>
      </c>
    </row>
    <row r="142" spans="1:8" ht="16.5" customHeight="1" x14ac:dyDescent="0.25">
      <c r="A142" s="20" t="s">
        <v>259</v>
      </c>
      <c r="B142" s="12" t="s">
        <v>40</v>
      </c>
      <c r="C142" s="13">
        <f>+C144+C145+C146+C143+C147</f>
        <v>1258</v>
      </c>
      <c r="D142" s="13">
        <f t="shared" ref="D142:G142" si="40">+D144+D145+D146+D143+D147</f>
        <v>0</v>
      </c>
      <c r="E142" s="13">
        <f t="shared" si="40"/>
        <v>0</v>
      </c>
      <c r="F142" s="13">
        <f t="shared" si="40"/>
        <v>0</v>
      </c>
      <c r="G142" s="13">
        <f t="shared" si="40"/>
        <v>1258</v>
      </c>
      <c r="H142" s="6">
        <f t="shared" si="38"/>
        <v>1258</v>
      </c>
    </row>
    <row r="143" spans="1:8" ht="16.5" customHeight="1" x14ac:dyDescent="0.25">
      <c r="A143" s="25" t="s">
        <v>407</v>
      </c>
      <c r="B143" s="17" t="s">
        <v>406</v>
      </c>
      <c r="C143" s="77">
        <v>9</v>
      </c>
      <c r="D143" s="77"/>
      <c r="E143" s="77"/>
      <c r="F143" s="77"/>
      <c r="G143" s="77">
        <f>+E143+D143+C143</f>
        <v>9</v>
      </c>
      <c r="H143" s="6">
        <f t="shared" si="38"/>
        <v>9</v>
      </c>
    </row>
    <row r="144" spans="1:8" ht="18" customHeight="1" x14ac:dyDescent="0.25">
      <c r="A144" s="21" t="s">
        <v>28</v>
      </c>
      <c r="B144" s="17" t="s">
        <v>71</v>
      </c>
      <c r="C144" s="77">
        <v>879</v>
      </c>
      <c r="D144" s="77"/>
      <c r="E144" s="77"/>
      <c r="F144" s="77"/>
      <c r="G144" s="77">
        <f>+E144+D144+C144</f>
        <v>879</v>
      </c>
      <c r="H144" s="6">
        <f t="shared" si="38"/>
        <v>879</v>
      </c>
    </row>
    <row r="145" spans="1:8" ht="17.25" customHeight="1" x14ac:dyDescent="0.25">
      <c r="A145" s="21" t="s">
        <v>160</v>
      </c>
      <c r="B145" s="17" t="s">
        <v>161</v>
      </c>
      <c r="C145" s="77">
        <v>85</v>
      </c>
      <c r="D145" s="77"/>
      <c r="E145" s="77"/>
      <c r="F145" s="77"/>
      <c r="G145" s="77">
        <f>+E145+D145+C145</f>
        <v>85</v>
      </c>
      <c r="H145" s="6">
        <f t="shared" si="38"/>
        <v>85</v>
      </c>
    </row>
    <row r="146" spans="1:8" ht="17.25" customHeight="1" x14ac:dyDescent="0.25">
      <c r="A146" s="21" t="s">
        <v>12</v>
      </c>
      <c r="B146" s="17" t="s">
        <v>134</v>
      </c>
      <c r="C146" s="77">
        <v>265</v>
      </c>
      <c r="D146" s="77"/>
      <c r="E146" s="77"/>
      <c r="F146" s="77"/>
      <c r="G146" s="77">
        <f>+E146+D146+C146</f>
        <v>265</v>
      </c>
      <c r="H146" s="6">
        <f t="shared" si="38"/>
        <v>265</v>
      </c>
    </row>
    <row r="147" spans="1:8" ht="17.25" customHeight="1" x14ac:dyDescent="0.25">
      <c r="A147" s="21" t="s">
        <v>560</v>
      </c>
      <c r="B147" s="17" t="s">
        <v>409</v>
      </c>
      <c r="C147" s="70">
        <v>20</v>
      </c>
      <c r="D147" s="77"/>
      <c r="E147" s="77"/>
      <c r="F147" s="113"/>
      <c r="G147" s="113">
        <f>+E147+D147+C147</f>
        <v>20</v>
      </c>
      <c r="H147" s="6">
        <f t="shared" si="38"/>
        <v>20</v>
      </c>
    </row>
    <row r="148" spans="1:8" ht="18.75" customHeight="1" x14ac:dyDescent="0.25">
      <c r="A148" s="20" t="s">
        <v>222</v>
      </c>
      <c r="B148" s="12" t="s">
        <v>75</v>
      </c>
      <c r="C148" s="67">
        <f>+C150+C151+C153+C149+C152</f>
        <v>501</v>
      </c>
      <c r="D148" s="67">
        <f t="shared" ref="D148:G148" si="41">+D150+D151+D153+D149+D152</f>
        <v>0</v>
      </c>
      <c r="E148" s="13">
        <f t="shared" si="41"/>
        <v>0</v>
      </c>
      <c r="F148" s="13">
        <f t="shared" si="41"/>
        <v>0</v>
      </c>
      <c r="G148" s="13">
        <f t="shared" si="41"/>
        <v>501</v>
      </c>
      <c r="H148" s="6">
        <f t="shared" si="38"/>
        <v>501</v>
      </c>
    </row>
    <row r="149" spans="1:8" ht="18.75" customHeight="1" x14ac:dyDescent="0.25">
      <c r="A149" s="25" t="s">
        <v>407</v>
      </c>
      <c r="B149" s="17" t="s">
        <v>406</v>
      </c>
      <c r="C149" s="70">
        <v>10</v>
      </c>
      <c r="D149" s="77"/>
      <c r="E149" s="69"/>
      <c r="F149" s="69"/>
      <c r="G149" s="77">
        <f>+E149+D149+C149</f>
        <v>10</v>
      </c>
      <c r="H149" s="6">
        <f t="shared" si="38"/>
        <v>10</v>
      </c>
    </row>
    <row r="150" spans="1:8" ht="16.5" customHeight="1" x14ac:dyDescent="0.25">
      <c r="A150" s="21" t="s">
        <v>20</v>
      </c>
      <c r="B150" s="17" t="s">
        <v>71</v>
      </c>
      <c r="C150" s="70">
        <v>444</v>
      </c>
      <c r="D150" s="77"/>
      <c r="E150" s="77"/>
      <c r="F150" s="113"/>
      <c r="G150" s="113">
        <f>+E150+D150+C150</f>
        <v>444</v>
      </c>
      <c r="H150" s="6">
        <f t="shared" si="38"/>
        <v>444</v>
      </c>
    </row>
    <row r="151" spans="1:8" ht="18" customHeight="1" x14ac:dyDescent="0.25">
      <c r="A151" s="21" t="s">
        <v>160</v>
      </c>
      <c r="B151" s="17" t="s">
        <v>161</v>
      </c>
      <c r="C151" s="70">
        <v>7</v>
      </c>
      <c r="D151" s="77"/>
      <c r="E151" s="77"/>
      <c r="F151" s="113"/>
      <c r="G151" s="113">
        <f>+E151+D151+C151</f>
        <v>7</v>
      </c>
      <c r="H151" s="6">
        <f t="shared" si="38"/>
        <v>7</v>
      </c>
    </row>
    <row r="152" spans="1:8" ht="18" customHeight="1" x14ac:dyDescent="0.25">
      <c r="A152" s="21" t="s">
        <v>560</v>
      </c>
      <c r="B152" s="17" t="s">
        <v>409</v>
      </c>
      <c r="C152" s="70">
        <v>40</v>
      </c>
      <c r="D152" s="77"/>
      <c r="E152" s="77"/>
      <c r="F152" s="113"/>
      <c r="G152" s="113">
        <v>40</v>
      </c>
      <c r="H152" s="6">
        <f t="shared" si="38"/>
        <v>40</v>
      </c>
    </row>
    <row r="153" spans="1:8" ht="18.75" customHeight="1" x14ac:dyDescent="0.25">
      <c r="A153" s="21" t="s">
        <v>12</v>
      </c>
      <c r="B153" s="17" t="s">
        <v>134</v>
      </c>
      <c r="C153" s="70">
        <v>0</v>
      </c>
      <c r="D153" s="77"/>
      <c r="E153" s="77"/>
      <c r="F153" s="113"/>
      <c r="G153" s="113">
        <f>+E153+D153+C153</f>
        <v>0</v>
      </c>
      <c r="H153" s="6">
        <f t="shared" si="38"/>
        <v>0</v>
      </c>
    </row>
    <row r="154" spans="1:8" ht="19.5" customHeight="1" x14ac:dyDescent="0.25">
      <c r="A154" s="20" t="s">
        <v>29</v>
      </c>
      <c r="B154" s="12" t="s">
        <v>40</v>
      </c>
      <c r="C154" s="67">
        <f>+C155+C156+C157+C158</f>
        <v>767</v>
      </c>
      <c r="D154" s="13">
        <f t="shared" ref="D154:G154" si="42">+D155+D156+D157+D158</f>
        <v>0</v>
      </c>
      <c r="E154" s="13">
        <f t="shared" si="42"/>
        <v>0</v>
      </c>
      <c r="F154" s="118"/>
      <c r="G154" s="118">
        <f t="shared" si="42"/>
        <v>767</v>
      </c>
      <c r="H154" s="6">
        <f t="shared" si="38"/>
        <v>767</v>
      </c>
    </row>
    <row r="155" spans="1:8" ht="21" customHeight="1" x14ac:dyDescent="0.25">
      <c r="A155" s="21" t="s">
        <v>20</v>
      </c>
      <c r="B155" s="17" t="s">
        <v>71</v>
      </c>
      <c r="C155" s="70">
        <v>742</v>
      </c>
      <c r="D155" s="77"/>
      <c r="E155" s="77"/>
      <c r="F155" s="113"/>
      <c r="G155" s="113">
        <f>+E155+D155+C155</f>
        <v>742</v>
      </c>
      <c r="H155" s="6">
        <f t="shared" si="38"/>
        <v>742</v>
      </c>
    </row>
    <row r="156" spans="1:8" ht="18" customHeight="1" x14ac:dyDescent="0.25">
      <c r="A156" s="21" t="s">
        <v>160</v>
      </c>
      <c r="B156" s="17" t="s">
        <v>161</v>
      </c>
      <c r="C156" s="70">
        <v>25</v>
      </c>
      <c r="D156" s="77"/>
      <c r="E156" s="69"/>
      <c r="F156" s="69"/>
      <c r="G156" s="77">
        <f>+E156+D156+C156</f>
        <v>25</v>
      </c>
      <c r="H156" s="6">
        <f t="shared" si="38"/>
        <v>25</v>
      </c>
    </row>
    <row r="157" spans="1:8" ht="18.75" customHeight="1" x14ac:dyDescent="0.25">
      <c r="A157" s="25" t="s">
        <v>148</v>
      </c>
      <c r="B157" s="24" t="s">
        <v>149</v>
      </c>
      <c r="C157" s="70">
        <v>0</v>
      </c>
      <c r="D157" s="77"/>
      <c r="E157" s="69"/>
      <c r="F157" s="69"/>
      <c r="G157" s="77">
        <f>+E157+D157+C157</f>
        <v>0</v>
      </c>
      <c r="H157" s="6">
        <f t="shared" si="38"/>
        <v>0</v>
      </c>
    </row>
    <row r="158" spans="1:8" ht="18.75" customHeight="1" x14ac:dyDescent="0.25">
      <c r="A158" s="21" t="s">
        <v>12</v>
      </c>
      <c r="B158" s="17" t="s">
        <v>134</v>
      </c>
      <c r="C158" s="70">
        <v>0</v>
      </c>
      <c r="D158" s="77"/>
      <c r="E158" s="69"/>
      <c r="F158" s="69"/>
      <c r="G158" s="77">
        <f>+E158+D158+C158</f>
        <v>0</v>
      </c>
      <c r="H158" s="6">
        <f t="shared" si="38"/>
        <v>0</v>
      </c>
    </row>
    <row r="159" spans="1:8" ht="19.5" customHeight="1" x14ac:dyDescent="0.25">
      <c r="A159" s="20" t="s">
        <v>41</v>
      </c>
      <c r="B159" s="12" t="s">
        <v>75</v>
      </c>
      <c r="C159" s="67">
        <f>+C161+C162+C164+C163+C160</f>
        <v>1656</v>
      </c>
      <c r="D159" s="13">
        <f t="shared" ref="D159:G159" si="43">+D161+D162+D164+D163+D160</f>
        <v>0</v>
      </c>
      <c r="E159" s="13">
        <f t="shared" si="43"/>
        <v>0</v>
      </c>
      <c r="F159" s="13"/>
      <c r="G159" s="118">
        <f t="shared" si="43"/>
        <v>1656</v>
      </c>
      <c r="H159" s="6">
        <f t="shared" si="38"/>
        <v>1656</v>
      </c>
    </row>
    <row r="160" spans="1:8" ht="19.5" customHeight="1" x14ac:dyDescent="0.25">
      <c r="A160" s="25" t="s">
        <v>407</v>
      </c>
      <c r="B160" s="17" t="s">
        <v>406</v>
      </c>
      <c r="C160" s="70">
        <v>27</v>
      </c>
      <c r="D160" s="77"/>
      <c r="E160" s="77"/>
      <c r="F160" s="77"/>
      <c r="G160" s="113">
        <f>+E160+D160+C160</f>
        <v>27</v>
      </c>
      <c r="H160" s="6">
        <f t="shared" si="38"/>
        <v>27</v>
      </c>
    </row>
    <row r="161" spans="1:8" ht="17.25" customHeight="1" x14ac:dyDescent="0.25">
      <c r="A161" s="21" t="s">
        <v>28</v>
      </c>
      <c r="B161" s="17" t="s">
        <v>71</v>
      </c>
      <c r="C161" s="70">
        <v>570</v>
      </c>
      <c r="D161" s="77"/>
      <c r="E161" s="69"/>
      <c r="F161" s="69"/>
      <c r="G161" s="77">
        <f>+E161+D161+C161</f>
        <v>570</v>
      </c>
      <c r="H161" s="6">
        <f t="shared" si="38"/>
        <v>570</v>
      </c>
    </row>
    <row r="162" spans="1:8" ht="18.75" customHeight="1" x14ac:dyDescent="0.25">
      <c r="A162" s="21" t="s">
        <v>160</v>
      </c>
      <c r="B162" s="17" t="s">
        <v>161</v>
      </c>
      <c r="C162" s="70">
        <v>88</v>
      </c>
      <c r="D162" s="77"/>
      <c r="E162" s="69"/>
      <c r="F162" s="69"/>
      <c r="G162" s="77">
        <f>+E162+D162+C162</f>
        <v>88</v>
      </c>
      <c r="H162" s="6">
        <f t="shared" si="38"/>
        <v>88</v>
      </c>
    </row>
    <row r="163" spans="1:8" ht="18.75" customHeight="1" x14ac:dyDescent="0.25">
      <c r="A163" s="21" t="s">
        <v>410</v>
      </c>
      <c r="B163" s="17" t="s">
        <v>409</v>
      </c>
      <c r="C163" s="70">
        <v>971</v>
      </c>
      <c r="D163" s="77"/>
      <c r="E163" s="69"/>
      <c r="F163" s="69"/>
      <c r="G163" s="77">
        <f>+E163+D163+C163</f>
        <v>971</v>
      </c>
      <c r="H163" s="6">
        <f t="shared" si="38"/>
        <v>971</v>
      </c>
    </row>
    <row r="164" spans="1:8" ht="18" customHeight="1" x14ac:dyDescent="0.25">
      <c r="A164" s="21" t="s">
        <v>12</v>
      </c>
      <c r="B164" s="17" t="s">
        <v>134</v>
      </c>
      <c r="C164" s="70">
        <v>0</v>
      </c>
      <c r="D164" s="77"/>
      <c r="E164" s="69"/>
      <c r="F164" s="69"/>
      <c r="G164" s="77">
        <f>+E164+D164+C164</f>
        <v>0</v>
      </c>
      <c r="H164" s="6">
        <f t="shared" si="38"/>
        <v>0</v>
      </c>
    </row>
    <row r="165" spans="1:8" ht="19.5" customHeight="1" x14ac:dyDescent="0.25">
      <c r="A165" s="20" t="s">
        <v>49</v>
      </c>
      <c r="B165" s="12" t="s">
        <v>75</v>
      </c>
      <c r="C165" s="13">
        <f>+C167+C169+C170+C166+C168</f>
        <v>612</v>
      </c>
      <c r="D165" s="13">
        <f t="shared" ref="D165:G165" si="44">+D167+D169+D170+D166+D168</f>
        <v>0</v>
      </c>
      <c r="E165" s="13">
        <f t="shared" si="44"/>
        <v>0</v>
      </c>
      <c r="F165" s="13">
        <f t="shared" si="44"/>
        <v>0</v>
      </c>
      <c r="G165" s="13">
        <f t="shared" si="44"/>
        <v>612</v>
      </c>
      <c r="H165" s="6">
        <f t="shared" si="38"/>
        <v>612</v>
      </c>
    </row>
    <row r="166" spans="1:8" ht="19.5" customHeight="1" x14ac:dyDescent="0.25">
      <c r="A166" s="25" t="s">
        <v>407</v>
      </c>
      <c r="B166" s="17" t="s">
        <v>406</v>
      </c>
      <c r="C166" s="70">
        <v>1</v>
      </c>
      <c r="D166" s="77"/>
      <c r="E166" s="77"/>
      <c r="F166" s="77"/>
      <c r="G166" s="77">
        <f>+E166+D166+C166</f>
        <v>1</v>
      </c>
      <c r="H166" s="6">
        <f t="shared" si="38"/>
        <v>1</v>
      </c>
    </row>
    <row r="167" spans="1:8" ht="15.75" customHeight="1" x14ac:dyDescent="0.25">
      <c r="A167" s="21" t="s">
        <v>20</v>
      </c>
      <c r="B167" s="17" t="s">
        <v>71</v>
      </c>
      <c r="C167" s="70">
        <v>471</v>
      </c>
      <c r="D167" s="77"/>
      <c r="E167" s="77"/>
      <c r="F167" s="77"/>
      <c r="G167" s="77">
        <f>+E167+D167+C167</f>
        <v>471</v>
      </c>
      <c r="H167" s="6">
        <f t="shared" si="38"/>
        <v>471</v>
      </c>
    </row>
    <row r="168" spans="1:8" ht="15.75" customHeight="1" x14ac:dyDescent="0.25">
      <c r="A168" s="21" t="s">
        <v>545</v>
      </c>
      <c r="B168" s="17" t="s">
        <v>544</v>
      </c>
      <c r="C168" s="70">
        <v>20</v>
      </c>
      <c r="D168" s="77"/>
      <c r="E168" s="77"/>
      <c r="F168" s="77"/>
      <c r="G168" s="77">
        <v>20</v>
      </c>
      <c r="H168" s="6">
        <f t="shared" si="38"/>
        <v>20</v>
      </c>
    </row>
    <row r="169" spans="1:8" ht="15.75" customHeight="1" x14ac:dyDescent="0.25">
      <c r="A169" s="21" t="s">
        <v>160</v>
      </c>
      <c r="B169" s="17" t="s">
        <v>161</v>
      </c>
      <c r="C169" s="70">
        <v>120</v>
      </c>
      <c r="D169" s="77"/>
      <c r="E169" s="77"/>
      <c r="F169" s="77"/>
      <c r="G169" s="77">
        <f>+E169+D169+C169</f>
        <v>120</v>
      </c>
      <c r="H169" s="6">
        <f t="shared" si="38"/>
        <v>120</v>
      </c>
    </row>
    <row r="170" spans="1:8" ht="18.75" customHeight="1" x14ac:dyDescent="0.25">
      <c r="A170" s="21" t="s">
        <v>12</v>
      </c>
      <c r="B170" s="17" t="s">
        <v>134</v>
      </c>
      <c r="C170" s="70">
        <v>0</v>
      </c>
      <c r="D170" s="77"/>
      <c r="E170" s="77"/>
      <c r="F170" s="77"/>
      <c r="G170" s="77">
        <f>+E170+D170+C170</f>
        <v>0</v>
      </c>
      <c r="H170" s="6">
        <f t="shared" si="38"/>
        <v>0</v>
      </c>
    </row>
    <row r="171" spans="1:8" ht="15" customHeight="1" x14ac:dyDescent="0.25">
      <c r="A171" s="20" t="s">
        <v>30</v>
      </c>
      <c r="B171" s="12" t="s">
        <v>75</v>
      </c>
      <c r="C171" s="67">
        <f>+C173+C174+C175+C172</f>
        <v>1033</v>
      </c>
      <c r="D171" s="13">
        <f t="shared" ref="D171:G171" si="45">+D173+D174+D175+D172</f>
        <v>0</v>
      </c>
      <c r="E171" s="13">
        <f t="shared" si="45"/>
        <v>0</v>
      </c>
      <c r="F171" s="13"/>
      <c r="G171" s="13">
        <f t="shared" si="45"/>
        <v>1033</v>
      </c>
      <c r="H171" s="6">
        <f t="shared" si="38"/>
        <v>1033</v>
      </c>
    </row>
    <row r="172" spans="1:8" ht="15" customHeight="1" x14ac:dyDescent="0.25">
      <c r="A172" s="25" t="s">
        <v>407</v>
      </c>
      <c r="B172" s="17" t="s">
        <v>406</v>
      </c>
      <c r="C172" s="70">
        <v>5</v>
      </c>
      <c r="D172" s="77"/>
      <c r="E172" s="77"/>
      <c r="F172" s="77"/>
      <c r="G172" s="77">
        <f>+E172+D172+C172</f>
        <v>5</v>
      </c>
      <c r="H172" s="6">
        <f t="shared" si="38"/>
        <v>5</v>
      </c>
    </row>
    <row r="173" spans="1:8" ht="15.75" customHeight="1" x14ac:dyDescent="0.25">
      <c r="A173" s="21" t="s">
        <v>28</v>
      </c>
      <c r="B173" s="17" t="s">
        <v>71</v>
      </c>
      <c r="C173" s="70">
        <v>836</v>
      </c>
      <c r="D173" s="101"/>
      <c r="E173" s="77"/>
      <c r="F173" s="77"/>
      <c r="G173" s="77">
        <f>+E173+D173+C173</f>
        <v>836</v>
      </c>
      <c r="H173" s="6">
        <f t="shared" si="38"/>
        <v>836</v>
      </c>
    </row>
    <row r="174" spans="1:8" ht="15.75" customHeight="1" x14ac:dyDescent="0.25">
      <c r="A174" s="21" t="s">
        <v>160</v>
      </c>
      <c r="B174" s="17" t="s">
        <v>161</v>
      </c>
      <c r="C174" s="70">
        <v>48</v>
      </c>
      <c r="D174" s="77"/>
      <c r="E174" s="77"/>
      <c r="F174" s="77"/>
      <c r="G174" s="77">
        <f>+E174+D174+C174</f>
        <v>48</v>
      </c>
      <c r="H174" s="6">
        <f t="shared" si="38"/>
        <v>48</v>
      </c>
    </row>
    <row r="175" spans="1:8" ht="15" customHeight="1" x14ac:dyDescent="0.25">
      <c r="A175" s="21" t="s">
        <v>12</v>
      </c>
      <c r="B175" s="17" t="s">
        <v>134</v>
      </c>
      <c r="C175" s="70">
        <v>144</v>
      </c>
      <c r="D175" s="77"/>
      <c r="E175" s="77"/>
      <c r="F175" s="77"/>
      <c r="G175" s="77">
        <f>+E175+D175+C175</f>
        <v>144</v>
      </c>
      <c r="H175" s="6">
        <f t="shared" si="38"/>
        <v>144</v>
      </c>
    </row>
    <row r="176" spans="1:8" ht="17.25" customHeight="1" x14ac:dyDescent="0.25">
      <c r="A176" s="20" t="s">
        <v>31</v>
      </c>
      <c r="B176" s="12" t="s">
        <v>75</v>
      </c>
      <c r="C176" s="67">
        <f>+C177+C178+C179</f>
        <v>760</v>
      </c>
      <c r="D176" s="13">
        <f t="shared" ref="D176:G176" si="46">+D177+D178+D179</f>
        <v>0</v>
      </c>
      <c r="E176" s="13">
        <f t="shared" si="46"/>
        <v>0</v>
      </c>
      <c r="F176" s="13"/>
      <c r="G176" s="13">
        <f t="shared" si="46"/>
        <v>760</v>
      </c>
      <c r="H176" s="6">
        <f t="shared" si="38"/>
        <v>760</v>
      </c>
    </row>
    <row r="177" spans="1:8" ht="17.25" customHeight="1" x14ac:dyDescent="0.25">
      <c r="A177" s="25" t="s">
        <v>20</v>
      </c>
      <c r="B177" s="17" t="s">
        <v>71</v>
      </c>
      <c r="C177" s="70">
        <v>720</v>
      </c>
      <c r="D177" s="77"/>
      <c r="E177" s="69"/>
      <c r="F177" s="69"/>
      <c r="G177" s="77">
        <f>+E177+D177+C177</f>
        <v>720</v>
      </c>
      <c r="H177" s="6">
        <f t="shared" si="38"/>
        <v>720</v>
      </c>
    </row>
    <row r="178" spans="1:8" ht="15" customHeight="1" x14ac:dyDescent="0.25">
      <c r="A178" s="21" t="s">
        <v>160</v>
      </c>
      <c r="B178" s="17" t="s">
        <v>161</v>
      </c>
      <c r="C178" s="70">
        <v>40</v>
      </c>
      <c r="D178" s="77"/>
      <c r="E178" s="69"/>
      <c r="F178" s="69"/>
      <c r="G178" s="77">
        <f>+E178+D178+C178</f>
        <v>40</v>
      </c>
      <c r="H178" s="6">
        <f t="shared" si="38"/>
        <v>40</v>
      </c>
    </row>
    <row r="179" spans="1:8" ht="16.5" customHeight="1" x14ac:dyDescent="0.25">
      <c r="A179" s="21" t="s">
        <v>12</v>
      </c>
      <c r="B179" s="17" t="s">
        <v>134</v>
      </c>
      <c r="C179" s="70">
        <v>0</v>
      </c>
      <c r="D179" s="77"/>
      <c r="E179" s="77"/>
      <c r="F179" s="77"/>
      <c r="G179" s="77">
        <f>+E179+D179+C179</f>
        <v>0</v>
      </c>
      <c r="H179" s="6">
        <f t="shared" si="38"/>
        <v>0</v>
      </c>
    </row>
    <row r="180" spans="1:8" ht="17.25" customHeight="1" x14ac:dyDescent="0.25">
      <c r="A180" s="20" t="s">
        <v>32</v>
      </c>
      <c r="B180" s="12" t="s">
        <v>75</v>
      </c>
      <c r="C180" s="67">
        <f>+C182+C184+C185+C181+C183</f>
        <v>503</v>
      </c>
      <c r="D180" s="13">
        <f t="shared" ref="D180:G180" si="47">+D182+D184+D185+D181+D183</f>
        <v>0</v>
      </c>
      <c r="E180" s="13">
        <f t="shared" si="47"/>
        <v>0</v>
      </c>
      <c r="F180" s="13"/>
      <c r="G180" s="13">
        <f t="shared" si="47"/>
        <v>503</v>
      </c>
      <c r="H180" s="6">
        <f t="shared" si="38"/>
        <v>503</v>
      </c>
    </row>
    <row r="181" spans="1:8" ht="17.25" customHeight="1" x14ac:dyDescent="0.25">
      <c r="A181" s="25" t="s">
        <v>407</v>
      </c>
      <c r="B181" s="17" t="s">
        <v>406</v>
      </c>
      <c r="C181" s="70">
        <v>3</v>
      </c>
      <c r="D181" s="77"/>
      <c r="E181" s="69"/>
      <c r="F181" s="69"/>
      <c r="G181" s="77">
        <f t="shared" ref="G181:G194" si="48">+E181+D181+C181</f>
        <v>3</v>
      </c>
      <c r="H181" s="6">
        <f t="shared" si="38"/>
        <v>3</v>
      </c>
    </row>
    <row r="182" spans="1:8" ht="18.75" customHeight="1" x14ac:dyDescent="0.25">
      <c r="A182" s="21" t="s">
        <v>208</v>
      </c>
      <c r="B182" s="17" t="s">
        <v>71</v>
      </c>
      <c r="C182" s="70">
        <v>353</v>
      </c>
      <c r="D182" s="77"/>
      <c r="E182" s="69">
        <v>0</v>
      </c>
      <c r="F182" s="69"/>
      <c r="G182" s="77">
        <f t="shared" si="48"/>
        <v>353</v>
      </c>
      <c r="H182" s="6">
        <f t="shared" si="38"/>
        <v>353</v>
      </c>
    </row>
    <row r="183" spans="1:8" ht="18.75" customHeight="1" x14ac:dyDescent="0.25">
      <c r="A183" s="21" t="s">
        <v>545</v>
      </c>
      <c r="B183" s="17" t="s">
        <v>544</v>
      </c>
      <c r="C183" s="70">
        <v>108</v>
      </c>
      <c r="D183" s="77"/>
      <c r="E183" s="69"/>
      <c r="F183" s="69"/>
      <c r="G183" s="77">
        <f t="shared" si="48"/>
        <v>108</v>
      </c>
      <c r="H183" s="6">
        <f t="shared" si="38"/>
        <v>108</v>
      </c>
    </row>
    <row r="184" spans="1:8" ht="18.75" customHeight="1" x14ac:dyDescent="0.25">
      <c r="A184" s="21" t="s">
        <v>160</v>
      </c>
      <c r="B184" s="17" t="s">
        <v>161</v>
      </c>
      <c r="C184" s="70">
        <v>39</v>
      </c>
      <c r="D184" s="13"/>
      <c r="E184" s="69"/>
      <c r="F184" s="69"/>
      <c r="G184" s="77">
        <f t="shared" si="48"/>
        <v>39</v>
      </c>
      <c r="H184" s="6">
        <f t="shared" si="38"/>
        <v>39</v>
      </c>
    </row>
    <row r="185" spans="1:8" ht="18.75" customHeight="1" x14ac:dyDescent="0.25">
      <c r="A185" s="21" t="s">
        <v>12</v>
      </c>
      <c r="B185" s="17" t="s">
        <v>359</v>
      </c>
      <c r="C185" s="70">
        <v>0</v>
      </c>
      <c r="D185" s="13"/>
      <c r="E185" s="69"/>
      <c r="F185" s="69"/>
      <c r="G185" s="77">
        <f t="shared" si="48"/>
        <v>0</v>
      </c>
      <c r="H185" s="6">
        <f t="shared" si="38"/>
        <v>0</v>
      </c>
    </row>
    <row r="186" spans="1:8" ht="15.75" x14ac:dyDescent="0.25">
      <c r="A186" s="20" t="s">
        <v>211</v>
      </c>
      <c r="B186" s="16" t="s">
        <v>262</v>
      </c>
      <c r="C186" s="67">
        <f>+C187+C188</f>
        <v>1325</v>
      </c>
      <c r="D186" s="13"/>
      <c r="E186" s="13"/>
      <c r="F186" s="13"/>
      <c r="G186" s="13">
        <f t="shared" si="48"/>
        <v>1325</v>
      </c>
      <c r="H186" s="6">
        <f t="shared" si="38"/>
        <v>1325</v>
      </c>
    </row>
    <row r="187" spans="1:8" ht="15.75" x14ac:dyDescent="0.25">
      <c r="A187" s="9" t="s">
        <v>195</v>
      </c>
      <c r="B187" s="27"/>
      <c r="C187" s="70">
        <f>+C190+C193</f>
        <v>1206</v>
      </c>
      <c r="D187" s="77"/>
      <c r="E187" s="77"/>
      <c r="F187" s="77"/>
      <c r="G187" s="77">
        <f t="shared" si="48"/>
        <v>1206</v>
      </c>
      <c r="H187" s="6">
        <f t="shared" si="38"/>
        <v>1206</v>
      </c>
    </row>
    <row r="188" spans="1:8" ht="15" customHeight="1" x14ac:dyDescent="0.25">
      <c r="A188" s="9" t="s">
        <v>146</v>
      </c>
      <c r="B188" s="28"/>
      <c r="C188" s="70">
        <f>+C191+C194</f>
        <v>119</v>
      </c>
      <c r="D188" s="77"/>
      <c r="E188" s="77"/>
      <c r="F188" s="77"/>
      <c r="G188" s="77">
        <f t="shared" si="48"/>
        <v>119</v>
      </c>
      <c r="H188" s="6">
        <f t="shared" si="38"/>
        <v>119</v>
      </c>
    </row>
    <row r="189" spans="1:8" ht="19.5" customHeight="1" x14ac:dyDescent="0.25">
      <c r="A189" s="29" t="s">
        <v>228</v>
      </c>
      <c r="B189" s="30"/>
      <c r="C189" s="67">
        <f>+C190+C191</f>
        <v>648</v>
      </c>
      <c r="D189" s="13"/>
      <c r="E189" s="13"/>
      <c r="F189" s="13"/>
      <c r="G189" s="13">
        <f t="shared" si="48"/>
        <v>648</v>
      </c>
      <c r="H189" s="6">
        <f t="shared" si="38"/>
        <v>648</v>
      </c>
    </row>
    <row r="190" spans="1:8" ht="18" customHeight="1" x14ac:dyDescent="0.25">
      <c r="A190" s="9" t="s">
        <v>144</v>
      </c>
      <c r="B190" s="30"/>
      <c r="C190" s="70">
        <v>586</v>
      </c>
      <c r="D190" s="77"/>
      <c r="E190" s="77"/>
      <c r="F190" s="77"/>
      <c r="G190" s="77">
        <f t="shared" si="48"/>
        <v>586</v>
      </c>
      <c r="H190" s="6">
        <f t="shared" si="38"/>
        <v>586</v>
      </c>
    </row>
    <row r="191" spans="1:8" ht="16.5" customHeight="1" x14ac:dyDescent="0.25">
      <c r="A191" s="9" t="s">
        <v>146</v>
      </c>
      <c r="B191" s="30"/>
      <c r="C191" s="70">
        <v>62</v>
      </c>
      <c r="D191" s="77"/>
      <c r="E191" s="77"/>
      <c r="F191" s="77"/>
      <c r="G191" s="77">
        <f t="shared" si="48"/>
        <v>62</v>
      </c>
      <c r="H191" s="6">
        <f t="shared" si="38"/>
        <v>62</v>
      </c>
    </row>
    <row r="192" spans="1:8" ht="22.5" customHeight="1" x14ac:dyDescent="0.25">
      <c r="A192" s="29" t="s">
        <v>260</v>
      </c>
      <c r="B192" s="30"/>
      <c r="C192" s="67">
        <f>+C193+C194</f>
        <v>677</v>
      </c>
      <c r="D192" s="13"/>
      <c r="E192" s="13"/>
      <c r="F192" s="13"/>
      <c r="G192" s="13">
        <f t="shared" si="48"/>
        <v>677</v>
      </c>
      <c r="H192" s="6">
        <f t="shared" si="38"/>
        <v>677</v>
      </c>
    </row>
    <row r="193" spans="1:8" ht="15.75" customHeight="1" x14ac:dyDescent="0.25">
      <c r="A193" s="9" t="s">
        <v>144</v>
      </c>
      <c r="B193" s="30"/>
      <c r="C193" s="70">
        <v>620</v>
      </c>
      <c r="D193" s="77"/>
      <c r="E193" s="77"/>
      <c r="F193" s="77"/>
      <c r="G193" s="77">
        <f t="shared" si="48"/>
        <v>620</v>
      </c>
      <c r="H193" s="6">
        <f t="shared" si="38"/>
        <v>620</v>
      </c>
    </row>
    <row r="194" spans="1:8" ht="15" customHeight="1" x14ac:dyDescent="0.25">
      <c r="A194" s="9" t="s">
        <v>146</v>
      </c>
      <c r="B194" s="30"/>
      <c r="C194" s="70">
        <v>57</v>
      </c>
      <c r="D194" s="77"/>
      <c r="E194" s="77"/>
      <c r="F194" s="77"/>
      <c r="G194" s="77">
        <f t="shared" si="48"/>
        <v>57</v>
      </c>
      <c r="H194" s="6">
        <f t="shared" si="38"/>
        <v>57</v>
      </c>
    </row>
    <row r="195" spans="1:8" ht="15.75" x14ac:dyDescent="0.25">
      <c r="A195" s="15" t="s">
        <v>224</v>
      </c>
      <c r="B195" s="31" t="s">
        <v>74</v>
      </c>
      <c r="C195" s="66">
        <f>+C196+C197</f>
        <v>340</v>
      </c>
      <c r="D195" s="66">
        <f t="shared" ref="D195:G195" si="49">+D196+D197</f>
        <v>0</v>
      </c>
      <c r="E195" s="66">
        <f t="shared" si="49"/>
        <v>0</v>
      </c>
      <c r="F195" s="66">
        <f t="shared" si="49"/>
        <v>0</v>
      </c>
      <c r="G195" s="66">
        <f t="shared" si="49"/>
        <v>340</v>
      </c>
      <c r="H195" s="6">
        <f t="shared" si="38"/>
        <v>340</v>
      </c>
    </row>
    <row r="196" spans="1:8" ht="15.75" x14ac:dyDescent="0.25">
      <c r="A196" s="32" t="s">
        <v>175</v>
      </c>
      <c r="B196" s="33" t="s">
        <v>174</v>
      </c>
      <c r="C196" s="70">
        <v>294</v>
      </c>
      <c r="D196" s="70"/>
      <c r="E196" s="70"/>
      <c r="F196" s="77"/>
      <c r="G196" s="70">
        <v>294</v>
      </c>
      <c r="H196" s="6">
        <f t="shared" si="38"/>
        <v>294</v>
      </c>
    </row>
    <row r="197" spans="1:8" ht="15.75" x14ac:dyDescent="0.25">
      <c r="A197" s="32" t="s">
        <v>165</v>
      </c>
      <c r="B197" s="33" t="s">
        <v>159</v>
      </c>
      <c r="C197" s="70">
        <v>46</v>
      </c>
      <c r="D197" s="77"/>
      <c r="E197" s="77"/>
      <c r="F197" s="77"/>
      <c r="G197" s="77">
        <f>+E197+D197+C197</f>
        <v>46</v>
      </c>
      <c r="H197" s="6">
        <f t="shared" si="38"/>
        <v>46</v>
      </c>
    </row>
    <row r="198" spans="1:8" ht="15.75" x14ac:dyDescent="0.25">
      <c r="A198" s="35" t="s">
        <v>227</v>
      </c>
      <c r="B198" s="8" t="s">
        <v>226</v>
      </c>
      <c r="C198" s="13">
        <f>+C199+C200</f>
        <v>200</v>
      </c>
      <c r="D198" s="13"/>
      <c r="E198" s="72"/>
      <c r="F198" s="13"/>
      <c r="G198" s="13">
        <f>+E198+D198+C198</f>
        <v>200</v>
      </c>
      <c r="H198" s="6">
        <f t="shared" si="38"/>
        <v>200</v>
      </c>
    </row>
    <row r="199" spans="1:8" ht="19.5" customHeight="1" x14ac:dyDescent="0.25">
      <c r="A199" s="32" t="s">
        <v>270</v>
      </c>
      <c r="B199" s="33"/>
      <c r="C199" s="58">
        <v>100</v>
      </c>
      <c r="D199" s="79"/>
      <c r="E199" s="69"/>
      <c r="F199" s="69"/>
      <c r="G199" s="77">
        <f>+E199+D199+C199</f>
        <v>100</v>
      </c>
      <c r="H199" s="6">
        <f t="shared" si="38"/>
        <v>100</v>
      </c>
    </row>
    <row r="200" spans="1:8" ht="15.75" x14ac:dyDescent="0.25">
      <c r="A200" s="10" t="s">
        <v>271</v>
      </c>
      <c r="B200" s="7"/>
      <c r="C200" s="69">
        <v>100</v>
      </c>
      <c r="D200" s="77"/>
      <c r="E200" s="69"/>
      <c r="F200" s="69"/>
      <c r="G200" s="77">
        <f>+E200+D200+C200</f>
        <v>100</v>
      </c>
      <c r="H200" s="6">
        <f t="shared" ref="H200:H263" si="50">+F200+E200+C200</f>
        <v>100</v>
      </c>
    </row>
    <row r="201" spans="1:8" ht="20.25" customHeight="1" x14ac:dyDescent="0.25">
      <c r="A201" s="35" t="s">
        <v>347</v>
      </c>
      <c r="B201" s="45" t="s">
        <v>531</v>
      </c>
      <c r="C201" s="63">
        <f>C202+C203</f>
        <v>14735</v>
      </c>
      <c r="D201" s="63">
        <f t="shared" ref="D201:G201" si="51">D202+D203</f>
        <v>0</v>
      </c>
      <c r="E201" s="63">
        <f t="shared" si="51"/>
        <v>0</v>
      </c>
      <c r="F201" s="63"/>
      <c r="G201" s="119">
        <f t="shared" si="51"/>
        <v>14735</v>
      </c>
      <c r="H201" s="6">
        <f t="shared" si="50"/>
        <v>14735</v>
      </c>
    </row>
    <row r="202" spans="1:8" ht="21.75" customHeight="1" x14ac:dyDescent="0.25">
      <c r="A202" s="9" t="s">
        <v>357</v>
      </c>
      <c r="B202" s="26"/>
      <c r="C202" s="58">
        <v>4397</v>
      </c>
      <c r="D202" s="77"/>
      <c r="E202" s="69"/>
      <c r="F202" s="69"/>
      <c r="G202" s="77">
        <f>+E202+D202+C202</f>
        <v>4397</v>
      </c>
      <c r="H202" s="6">
        <f t="shared" si="50"/>
        <v>4397</v>
      </c>
    </row>
    <row r="203" spans="1:8" ht="33.75" customHeight="1" x14ac:dyDescent="0.25">
      <c r="A203" s="10" t="s">
        <v>304</v>
      </c>
      <c r="B203" s="26"/>
      <c r="C203" s="58">
        <v>10338</v>
      </c>
      <c r="D203" s="77"/>
      <c r="E203" s="69"/>
      <c r="F203" s="69"/>
      <c r="G203" s="77">
        <f>+E203+D203+C203</f>
        <v>10338</v>
      </c>
      <c r="H203" s="6">
        <f t="shared" si="50"/>
        <v>10338</v>
      </c>
    </row>
    <row r="204" spans="1:8" ht="21.75" customHeight="1" x14ac:dyDescent="0.25">
      <c r="A204" s="35" t="s">
        <v>347</v>
      </c>
      <c r="B204" s="8" t="s">
        <v>532</v>
      </c>
      <c r="C204" s="63">
        <f>C205</f>
        <v>994</v>
      </c>
      <c r="D204" s="63">
        <f t="shared" ref="D204:G204" si="52">D205</f>
        <v>0</v>
      </c>
      <c r="E204" s="63">
        <f t="shared" si="52"/>
        <v>0</v>
      </c>
      <c r="F204" s="63"/>
      <c r="G204" s="119">
        <f t="shared" si="52"/>
        <v>994</v>
      </c>
      <c r="H204" s="6">
        <f t="shared" si="50"/>
        <v>994</v>
      </c>
    </row>
    <row r="205" spans="1:8" ht="38.25" customHeight="1" x14ac:dyDescent="0.25">
      <c r="A205" s="10" t="s">
        <v>304</v>
      </c>
      <c r="B205" s="8"/>
      <c r="C205" s="58">
        <v>994</v>
      </c>
      <c r="D205" s="77"/>
      <c r="E205" s="69"/>
      <c r="F205" s="69"/>
      <c r="G205" s="77">
        <f>+E205+D205+C205</f>
        <v>994</v>
      </c>
      <c r="H205" s="6">
        <f t="shared" si="50"/>
        <v>994</v>
      </c>
    </row>
    <row r="206" spans="1:8" ht="38.25" customHeight="1" x14ac:dyDescent="0.25">
      <c r="A206" s="10" t="s">
        <v>565</v>
      </c>
      <c r="B206" s="8" t="s">
        <v>564</v>
      </c>
      <c r="C206" s="58">
        <v>10</v>
      </c>
      <c r="D206" s="69"/>
      <c r="E206" s="69"/>
      <c r="F206" s="69"/>
      <c r="G206" s="77">
        <f>+F206+E206+C206</f>
        <v>10</v>
      </c>
      <c r="H206" s="6">
        <f t="shared" si="50"/>
        <v>10</v>
      </c>
    </row>
    <row r="207" spans="1:8" ht="15.75" x14ac:dyDescent="0.25">
      <c r="A207" s="12" t="s">
        <v>9</v>
      </c>
      <c r="B207" s="14" t="s">
        <v>76</v>
      </c>
      <c r="C207" s="66">
        <f>+C211+C209</f>
        <v>2525</v>
      </c>
      <c r="D207" s="66">
        <f t="shared" ref="D207:G207" si="53">+D211+D209</f>
        <v>0</v>
      </c>
      <c r="E207" s="66">
        <f t="shared" si="53"/>
        <v>0</v>
      </c>
      <c r="F207" s="66"/>
      <c r="G207" s="13">
        <f t="shared" si="53"/>
        <v>2525</v>
      </c>
      <c r="H207" s="6">
        <f t="shared" si="50"/>
        <v>2525</v>
      </c>
    </row>
    <row r="208" spans="1:8" ht="15.75" x14ac:dyDescent="0.25">
      <c r="A208" s="12" t="s">
        <v>136</v>
      </c>
      <c r="B208" s="14" t="s">
        <v>137</v>
      </c>
      <c r="C208" s="66">
        <f>C212</f>
        <v>2520</v>
      </c>
      <c r="D208" s="66">
        <f t="shared" ref="D208:G208" si="54">D212</f>
        <v>0</v>
      </c>
      <c r="E208" s="66">
        <f t="shared" si="54"/>
        <v>0</v>
      </c>
      <c r="F208" s="66"/>
      <c r="G208" s="13">
        <f t="shared" si="54"/>
        <v>2520</v>
      </c>
      <c r="H208" s="6">
        <f t="shared" si="50"/>
        <v>2520</v>
      </c>
    </row>
    <row r="209" spans="1:8" ht="15.75" x14ac:dyDescent="0.25">
      <c r="A209" s="12" t="s">
        <v>237</v>
      </c>
      <c r="B209" s="14" t="s">
        <v>77</v>
      </c>
      <c r="C209" s="66">
        <f>+C210</f>
        <v>5</v>
      </c>
      <c r="D209" s="66">
        <f t="shared" ref="D209:G209" si="55">+D210</f>
        <v>0</v>
      </c>
      <c r="E209" s="66">
        <f t="shared" si="55"/>
        <v>0</v>
      </c>
      <c r="F209" s="66"/>
      <c r="G209" s="13">
        <f t="shared" si="55"/>
        <v>5</v>
      </c>
      <c r="H209" s="6">
        <f t="shared" si="50"/>
        <v>5</v>
      </c>
    </row>
    <row r="210" spans="1:8" ht="15.75" x14ac:dyDescent="0.25">
      <c r="A210" s="7" t="s">
        <v>158</v>
      </c>
      <c r="B210" s="17" t="s">
        <v>138</v>
      </c>
      <c r="C210" s="69">
        <v>5</v>
      </c>
      <c r="D210" s="13"/>
      <c r="E210" s="69"/>
      <c r="F210" s="69"/>
      <c r="G210" s="77">
        <f>+E210+D210+C210</f>
        <v>5</v>
      </c>
      <c r="H210" s="6">
        <f t="shared" si="50"/>
        <v>5</v>
      </c>
    </row>
    <row r="211" spans="1:8" ht="15.75" x14ac:dyDescent="0.25">
      <c r="A211" s="12" t="s">
        <v>135</v>
      </c>
      <c r="B211" s="14"/>
      <c r="C211" s="66">
        <f>C212</f>
        <v>2520</v>
      </c>
      <c r="D211" s="66">
        <f t="shared" ref="D211:G211" si="56">D212</f>
        <v>0</v>
      </c>
      <c r="E211" s="66">
        <f t="shared" si="56"/>
        <v>0</v>
      </c>
      <c r="F211" s="66"/>
      <c r="G211" s="13">
        <f t="shared" si="56"/>
        <v>2520</v>
      </c>
      <c r="H211" s="6">
        <f t="shared" si="50"/>
        <v>2520</v>
      </c>
    </row>
    <row r="212" spans="1:8" ht="15.75" x14ac:dyDescent="0.25">
      <c r="A212" s="7" t="s">
        <v>125</v>
      </c>
      <c r="B212" s="17" t="s">
        <v>137</v>
      </c>
      <c r="C212" s="69">
        <v>2520</v>
      </c>
      <c r="D212" s="13"/>
      <c r="E212" s="69"/>
      <c r="F212" s="69"/>
      <c r="G212" s="77">
        <f>+E212+D212+C212</f>
        <v>2520</v>
      </c>
      <c r="H212" s="6">
        <f t="shared" si="50"/>
        <v>2520</v>
      </c>
    </row>
    <row r="213" spans="1:8" ht="15.75" x14ac:dyDescent="0.25">
      <c r="A213" s="12" t="s">
        <v>196</v>
      </c>
      <c r="B213" s="14" t="s">
        <v>78</v>
      </c>
      <c r="C213" s="66">
        <f>+C214+C215+C216+C217+C218</f>
        <v>9353</v>
      </c>
      <c r="D213" s="66">
        <f t="shared" ref="D213:G213" si="57">+D214+D215+D216+D217+D218</f>
        <v>0</v>
      </c>
      <c r="E213" s="66">
        <f t="shared" si="57"/>
        <v>0</v>
      </c>
      <c r="F213" s="66">
        <f t="shared" si="57"/>
        <v>0</v>
      </c>
      <c r="G213" s="13">
        <f t="shared" si="57"/>
        <v>9353</v>
      </c>
      <c r="H213" s="6">
        <f t="shared" si="50"/>
        <v>9353</v>
      </c>
    </row>
    <row r="214" spans="1:8" ht="15.75" x14ac:dyDescent="0.25">
      <c r="A214" s="12" t="s">
        <v>10</v>
      </c>
      <c r="B214" s="14" t="s">
        <v>79</v>
      </c>
      <c r="C214" s="66">
        <f>+C223</f>
        <v>3590</v>
      </c>
      <c r="D214" s="66">
        <f t="shared" ref="D214:G214" si="58">+D223</f>
        <v>0</v>
      </c>
      <c r="E214" s="66">
        <f t="shared" si="58"/>
        <v>0</v>
      </c>
      <c r="F214" s="66">
        <f t="shared" si="58"/>
        <v>0</v>
      </c>
      <c r="G214" s="66">
        <f t="shared" si="58"/>
        <v>3590</v>
      </c>
      <c r="H214" s="6">
        <f t="shared" si="50"/>
        <v>3590</v>
      </c>
    </row>
    <row r="215" spans="1:8" ht="15.75" x14ac:dyDescent="0.25">
      <c r="A215" s="12" t="s">
        <v>292</v>
      </c>
      <c r="B215" s="14" t="s">
        <v>80</v>
      </c>
      <c r="C215" s="66">
        <f>+C224+C228+C253</f>
        <v>4553</v>
      </c>
      <c r="D215" s="66">
        <f t="shared" ref="D215:G215" si="59">+D224+D228+D253</f>
        <v>0</v>
      </c>
      <c r="E215" s="66">
        <f t="shared" si="59"/>
        <v>0</v>
      </c>
      <c r="F215" s="66">
        <f t="shared" si="59"/>
        <v>0</v>
      </c>
      <c r="G215" s="66">
        <f t="shared" si="59"/>
        <v>4553</v>
      </c>
      <c r="H215" s="6">
        <f t="shared" si="50"/>
        <v>4553</v>
      </c>
    </row>
    <row r="216" spans="1:8" ht="15.75" x14ac:dyDescent="0.25">
      <c r="A216" s="15" t="s">
        <v>182</v>
      </c>
      <c r="B216" s="14" t="s">
        <v>184</v>
      </c>
      <c r="C216" s="66">
        <f>C225</f>
        <v>60</v>
      </c>
      <c r="D216" s="66"/>
      <c r="E216" s="66"/>
      <c r="F216" s="66"/>
      <c r="G216" s="13">
        <f>+E216+D216+C216</f>
        <v>60</v>
      </c>
      <c r="H216" s="6">
        <f t="shared" si="50"/>
        <v>60</v>
      </c>
    </row>
    <row r="217" spans="1:8" ht="15.75" x14ac:dyDescent="0.25">
      <c r="A217" s="12" t="s">
        <v>291</v>
      </c>
      <c r="B217" s="14" t="s">
        <v>184</v>
      </c>
      <c r="C217" s="66">
        <f>C219</f>
        <v>350</v>
      </c>
      <c r="D217" s="66">
        <f t="shared" ref="D217:G217" si="60">D219</f>
        <v>0</v>
      </c>
      <c r="E217" s="66">
        <f t="shared" si="60"/>
        <v>0</v>
      </c>
      <c r="F217" s="66"/>
      <c r="G217" s="13">
        <f t="shared" si="60"/>
        <v>350</v>
      </c>
      <c r="H217" s="6">
        <f t="shared" si="50"/>
        <v>350</v>
      </c>
    </row>
    <row r="218" spans="1:8" ht="15.75" x14ac:dyDescent="0.25">
      <c r="A218" s="12" t="s">
        <v>12</v>
      </c>
      <c r="B218" s="14" t="s">
        <v>81</v>
      </c>
      <c r="C218" s="66">
        <f>+C226+C246+C273</f>
        <v>800</v>
      </c>
      <c r="D218" s="66">
        <f t="shared" ref="D218:G218" si="61">+D226+D246+D273</f>
        <v>0</v>
      </c>
      <c r="E218" s="66">
        <f t="shared" si="61"/>
        <v>0</v>
      </c>
      <c r="F218" s="66">
        <f t="shared" si="61"/>
        <v>0</v>
      </c>
      <c r="G218" s="66">
        <f t="shared" si="61"/>
        <v>800</v>
      </c>
      <c r="H218" s="6">
        <f t="shared" si="50"/>
        <v>800</v>
      </c>
    </row>
    <row r="219" spans="1:8" ht="15.75" x14ac:dyDescent="0.25">
      <c r="A219" s="12" t="s">
        <v>85</v>
      </c>
      <c r="B219" s="14" t="s">
        <v>84</v>
      </c>
      <c r="C219" s="66">
        <f>C220+C221</f>
        <v>350</v>
      </c>
      <c r="D219" s="66">
        <f t="shared" ref="D219:G219" si="62">D220+D221</f>
        <v>0</v>
      </c>
      <c r="E219" s="66">
        <f t="shared" si="62"/>
        <v>0</v>
      </c>
      <c r="F219" s="66"/>
      <c r="G219" s="13">
        <f t="shared" si="62"/>
        <v>350</v>
      </c>
      <c r="H219" s="6">
        <f t="shared" si="50"/>
        <v>350</v>
      </c>
    </row>
    <row r="220" spans="1:8" ht="15.75" x14ac:dyDescent="0.25">
      <c r="A220" s="7" t="s">
        <v>511</v>
      </c>
      <c r="B220" s="26" t="s">
        <v>82</v>
      </c>
      <c r="C220" s="69">
        <v>50</v>
      </c>
      <c r="D220" s="13"/>
      <c r="E220" s="69"/>
      <c r="F220" s="69"/>
      <c r="G220" s="77">
        <f>+E220+D220+C220</f>
        <v>50</v>
      </c>
      <c r="H220" s="6">
        <f t="shared" si="50"/>
        <v>50</v>
      </c>
    </row>
    <row r="221" spans="1:8" ht="15.75" x14ac:dyDescent="0.25">
      <c r="A221" s="7" t="s">
        <v>512</v>
      </c>
      <c r="B221" s="26" t="s">
        <v>82</v>
      </c>
      <c r="C221" s="69">
        <v>300</v>
      </c>
      <c r="D221" s="13"/>
      <c r="E221" s="69"/>
      <c r="F221" s="69"/>
      <c r="G221" s="77">
        <f>+E221+D221+C221</f>
        <v>300</v>
      </c>
      <c r="H221" s="6">
        <f t="shared" si="50"/>
        <v>300</v>
      </c>
    </row>
    <row r="222" spans="1:8" ht="15.75" x14ac:dyDescent="0.25">
      <c r="A222" s="12" t="s">
        <v>86</v>
      </c>
      <c r="B222" s="8" t="s">
        <v>83</v>
      </c>
      <c r="C222" s="66">
        <f>+C223+C224+C226+C225</f>
        <v>5850</v>
      </c>
      <c r="D222" s="66">
        <f t="shared" ref="D222:G222" si="63">+D223+D224+D226+D225</f>
        <v>0</v>
      </c>
      <c r="E222" s="66">
        <f t="shared" si="63"/>
        <v>0</v>
      </c>
      <c r="F222" s="66">
        <f t="shared" si="63"/>
        <v>0</v>
      </c>
      <c r="G222" s="66">
        <f t="shared" si="63"/>
        <v>5850</v>
      </c>
      <c r="H222" s="6">
        <f t="shared" si="50"/>
        <v>5850</v>
      </c>
    </row>
    <row r="223" spans="1:8" ht="15.75" x14ac:dyDescent="0.25">
      <c r="A223" s="7" t="s">
        <v>10</v>
      </c>
      <c r="B223" s="17" t="s">
        <v>79</v>
      </c>
      <c r="C223" s="69">
        <v>3590</v>
      </c>
      <c r="D223" s="77"/>
      <c r="E223" s="69"/>
      <c r="F223" s="69"/>
      <c r="G223" s="77">
        <f>+F223+E223+C223</f>
        <v>3590</v>
      </c>
      <c r="H223" s="6">
        <f t="shared" si="50"/>
        <v>3590</v>
      </c>
    </row>
    <row r="224" spans="1:8" ht="15.75" x14ac:dyDescent="0.25">
      <c r="A224" s="7" t="s">
        <v>11</v>
      </c>
      <c r="B224" s="17" t="s">
        <v>80</v>
      </c>
      <c r="C224" s="69">
        <v>2000</v>
      </c>
      <c r="D224" s="77"/>
      <c r="E224" s="69"/>
      <c r="F224" s="69"/>
      <c r="G224" s="77">
        <v>2000</v>
      </c>
      <c r="H224" s="6">
        <f t="shared" si="50"/>
        <v>2000</v>
      </c>
    </row>
    <row r="225" spans="1:9" ht="15.75" x14ac:dyDescent="0.25">
      <c r="A225" s="18" t="s">
        <v>182</v>
      </c>
      <c r="B225" s="17" t="s">
        <v>184</v>
      </c>
      <c r="C225" s="69">
        <v>60</v>
      </c>
      <c r="D225" s="77"/>
      <c r="E225" s="69"/>
      <c r="F225" s="69"/>
      <c r="G225" s="77">
        <f>+E225+D225+C225</f>
        <v>60</v>
      </c>
      <c r="H225" s="6">
        <f t="shared" si="50"/>
        <v>60</v>
      </c>
    </row>
    <row r="226" spans="1:9" ht="15.75" x14ac:dyDescent="0.25">
      <c r="A226" s="7" t="s">
        <v>192</v>
      </c>
      <c r="B226" s="17" t="s">
        <v>81</v>
      </c>
      <c r="C226" s="69">
        <v>200</v>
      </c>
      <c r="D226" s="77"/>
      <c r="E226" s="69"/>
      <c r="F226" s="69"/>
      <c r="G226" s="77">
        <f>+F226+E226+D226+C226</f>
        <v>200</v>
      </c>
      <c r="H226" s="6">
        <f t="shared" si="50"/>
        <v>200</v>
      </c>
    </row>
    <row r="227" spans="1:9" ht="15.75" x14ac:dyDescent="0.25">
      <c r="A227" s="12" t="s">
        <v>87</v>
      </c>
      <c r="B227" s="8" t="s">
        <v>83</v>
      </c>
      <c r="C227" s="66">
        <f>+C228+C246</f>
        <v>2129</v>
      </c>
      <c r="D227" s="66">
        <f t="shared" ref="D227:G227" si="64">+D228+D246</f>
        <v>0</v>
      </c>
      <c r="E227" s="66">
        <f t="shared" si="64"/>
        <v>0</v>
      </c>
      <c r="F227" s="66"/>
      <c r="G227" s="13">
        <f t="shared" si="64"/>
        <v>2129</v>
      </c>
      <c r="H227" s="6">
        <f t="shared" si="50"/>
        <v>2129</v>
      </c>
    </row>
    <row r="228" spans="1:9" ht="15.75" x14ac:dyDescent="0.25">
      <c r="A228" s="12" t="s">
        <v>8</v>
      </c>
      <c r="B228" s="8"/>
      <c r="C228" s="71">
        <f>+C229+C230+C231+C232+C233+C234+C235+C236+C237+C238+C239+C240+C241+C242+C243+C244+C245</f>
        <v>1586</v>
      </c>
      <c r="D228" s="71">
        <f t="shared" ref="D228:G228" si="65">+D229+D230+D231+D232+D233+D234+D235+D236+D237+D238+D239+D240+D241+D242+D243+D244+D245</f>
        <v>0</v>
      </c>
      <c r="E228" s="71">
        <f t="shared" si="65"/>
        <v>0</v>
      </c>
      <c r="F228" s="71"/>
      <c r="G228" s="109">
        <f t="shared" si="65"/>
        <v>1586</v>
      </c>
      <c r="H228" s="6">
        <f t="shared" si="50"/>
        <v>1586</v>
      </c>
    </row>
    <row r="229" spans="1:9" ht="15.75" x14ac:dyDescent="0.25">
      <c r="A229" s="9" t="s">
        <v>214</v>
      </c>
      <c r="B229" s="26"/>
      <c r="C229" s="69">
        <v>10</v>
      </c>
      <c r="D229" s="77"/>
      <c r="E229" s="69"/>
      <c r="F229" s="69"/>
      <c r="G229" s="77">
        <f t="shared" ref="G229:G245" si="66">+E229+D229+C229</f>
        <v>10</v>
      </c>
      <c r="H229" s="6">
        <f t="shared" si="50"/>
        <v>10</v>
      </c>
    </row>
    <row r="230" spans="1:9" ht="15.75" x14ac:dyDescent="0.25">
      <c r="A230" s="9" t="s">
        <v>329</v>
      </c>
      <c r="B230" s="26"/>
      <c r="C230" s="69">
        <v>200</v>
      </c>
      <c r="D230" s="77"/>
      <c r="E230" s="69"/>
      <c r="F230" s="69"/>
      <c r="G230" s="77">
        <f t="shared" si="66"/>
        <v>200</v>
      </c>
      <c r="H230" s="6">
        <f t="shared" si="50"/>
        <v>200</v>
      </c>
    </row>
    <row r="231" spans="1:9" ht="15.75" x14ac:dyDescent="0.25">
      <c r="A231" s="9" t="s">
        <v>206</v>
      </c>
      <c r="B231" s="26"/>
      <c r="C231" s="69">
        <v>30</v>
      </c>
      <c r="D231" s="77"/>
      <c r="E231" s="69"/>
      <c r="F231" s="69"/>
      <c r="G231" s="77">
        <f t="shared" si="66"/>
        <v>30</v>
      </c>
      <c r="H231" s="6">
        <f t="shared" si="50"/>
        <v>30</v>
      </c>
    </row>
    <row r="232" spans="1:9" ht="15.75" x14ac:dyDescent="0.25">
      <c r="A232" s="9" t="s">
        <v>241</v>
      </c>
      <c r="B232" s="26"/>
      <c r="C232" s="70">
        <v>20</v>
      </c>
      <c r="D232" s="77"/>
      <c r="E232" s="69"/>
      <c r="F232" s="69"/>
      <c r="G232" s="77">
        <f t="shared" si="66"/>
        <v>20</v>
      </c>
      <c r="H232" s="6">
        <f t="shared" si="50"/>
        <v>20</v>
      </c>
    </row>
    <row r="233" spans="1:9" ht="15.75" x14ac:dyDescent="0.25">
      <c r="A233" s="9" t="s">
        <v>370</v>
      </c>
      <c r="B233" s="26"/>
      <c r="C233" s="70">
        <v>208</v>
      </c>
      <c r="D233" s="77"/>
      <c r="E233" s="69"/>
      <c r="F233" s="69"/>
      <c r="G233" s="77">
        <f t="shared" si="66"/>
        <v>208</v>
      </c>
      <c r="H233" s="6">
        <f t="shared" si="50"/>
        <v>208</v>
      </c>
    </row>
    <row r="234" spans="1:9" ht="15.75" x14ac:dyDescent="0.25">
      <c r="A234" s="9" t="s">
        <v>242</v>
      </c>
      <c r="B234" s="26"/>
      <c r="C234" s="70">
        <v>70</v>
      </c>
      <c r="D234" s="77"/>
      <c r="E234" s="69"/>
      <c r="F234" s="69"/>
      <c r="G234" s="77">
        <f t="shared" si="66"/>
        <v>70</v>
      </c>
      <c r="H234" s="6">
        <f t="shared" si="50"/>
        <v>70</v>
      </c>
    </row>
    <row r="235" spans="1:9" ht="15.75" x14ac:dyDescent="0.25">
      <c r="A235" s="9" t="s">
        <v>245</v>
      </c>
      <c r="B235" s="26"/>
      <c r="C235" s="70">
        <v>110</v>
      </c>
      <c r="D235" s="77"/>
      <c r="E235" s="69"/>
      <c r="F235" s="69"/>
      <c r="G235" s="77">
        <f t="shared" si="66"/>
        <v>110</v>
      </c>
      <c r="H235" s="6">
        <f t="shared" si="50"/>
        <v>110</v>
      </c>
    </row>
    <row r="236" spans="1:9" ht="47.25" x14ac:dyDescent="0.25">
      <c r="A236" s="37" t="s">
        <v>331</v>
      </c>
      <c r="B236" s="26"/>
      <c r="C236" s="70">
        <v>500</v>
      </c>
      <c r="D236" s="77"/>
      <c r="E236" s="69"/>
      <c r="F236" s="69"/>
      <c r="G236" s="77">
        <f t="shared" si="66"/>
        <v>500</v>
      </c>
      <c r="H236" s="6">
        <f t="shared" si="50"/>
        <v>500</v>
      </c>
    </row>
    <row r="237" spans="1:9" ht="15.75" x14ac:dyDescent="0.25">
      <c r="A237" s="9" t="s">
        <v>243</v>
      </c>
      <c r="B237" s="26"/>
      <c r="C237" s="70">
        <v>63</v>
      </c>
      <c r="D237" s="77"/>
      <c r="E237" s="69"/>
      <c r="F237" s="69"/>
      <c r="G237" s="77">
        <f t="shared" si="66"/>
        <v>63</v>
      </c>
      <c r="H237" s="6">
        <f t="shared" si="50"/>
        <v>63</v>
      </c>
    </row>
    <row r="238" spans="1:9" ht="15.75" x14ac:dyDescent="0.25">
      <c r="A238" s="9" t="s">
        <v>540</v>
      </c>
      <c r="B238" s="26"/>
      <c r="C238" s="70">
        <v>5</v>
      </c>
      <c r="D238" s="77"/>
      <c r="E238" s="69"/>
      <c r="F238" s="69"/>
      <c r="G238" s="77">
        <f t="shared" si="66"/>
        <v>5</v>
      </c>
      <c r="H238" s="6">
        <f t="shared" si="50"/>
        <v>5</v>
      </c>
    </row>
    <row r="239" spans="1:9" ht="15.75" x14ac:dyDescent="0.25">
      <c r="A239" s="9" t="s">
        <v>518</v>
      </c>
      <c r="B239" s="26"/>
      <c r="C239" s="70">
        <v>0</v>
      </c>
      <c r="D239" s="77"/>
      <c r="E239" s="69">
        <v>0</v>
      </c>
      <c r="F239" s="69"/>
      <c r="G239" s="77">
        <f t="shared" si="66"/>
        <v>0</v>
      </c>
      <c r="H239" s="6">
        <f t="shared" si="50"/>
        <v>0</v>
      </c>
    </row>
    <row r="240" spans="1:9" ht="15.75" x14ac:dyDescent="0.25">
      <c r="A240" s="9" t="s">
        <v>448</v>
      </c>
      <c r="B240" s="26"/>
      <c r="C240" s="70">
        <v>100</v>
      </c>
      <c r="D240" s="77"/>
      <c r="E240" s="69"/>
      <c r="F240" s="69"/>
      <c r="G240" s="77">
        <f t="shared" si="66"/>
        <v>100</v>
      </c>
      <c r="H240" s="6">
        <f t="shared" si="50"/>
        <v>100</v>
      </c>
      <c r="I240" s="4"/>
    </row>
    <row r="241" spans="1:8" ht="15.75" x14ac:dyDescent="0.25">
      <c r="A241" s="9" t="s">
        <v>379</v>
      </c>
      <c r="B241" s="26"/>
      <c r="C241" s="70">
        <v>107</v>
      </c>
      <c r="D241" s="77"/>
      <c r="E241" s="69"/>
      <c r="F241" s="69"/>
      <c r="G241" s="77">
        <f t="shared" si="66"/>
        <v>107</v>
      </c>
      <c r="H241" s="6">
        <f t="shared" si="50"/>
        <v>107</v>
      </c>
    </row>
    <row r="242" spans="1:8" ht="63" x14ac:dyDescent="0.25">
      <c r="A242" s="9" t="s">
        <v>449</v>
      </c>
      <c r="B242" s="26"/>
      <c r="C242" s="70">
        <v>12</v>
      </c>
      <c r="D242" s="77"/>
      <c r="E242" s="69"/>
      <c r="F242" s="69"/>
      <c r="G242" s="77">
        <f t="shared" si="66"/>
        <v>12</v>
      </c>
      <c r="H242" s="6">
        <f t="shared" si="50"/>
        <v>12</v>
      </c>
    </row>
    <row r="243" spans="1:8" ht="15.75" x14ac:dyDescent="0.25">
      <c r="A243" s="9" t="s">
        <v>268</v>
      </c>
      <c r="B243" s="9"/>
      <c r="C243" s="70">
        <v>10</v>
      </c>
      <c r="D243" s="77"/>
      <c r="E243" s="69"/>
      <c r="F243" s="69"/>
      <c r="G243" s="77">
        <f t="shared" si="66"/>
        <v>10</v>
      </c>
      <c r="H243" s="6">
        <f t="shared" si="50"/>
        <v>10</v>
      </c>
    </row>
    <row r="244" spans="1:8" ht="15.75" x14ac:dyDescent="0.25">
      <c r="A244" s="9" t="s">
        <v>385</v>
      </c>
      <c r="B244" s="9"/>
      <c r="C244" s="70">
        <v>126</v>
      </c>
      <c r="D244" s="77"/>
      <c r="E244" s="69"/>
      <c r="F244" s="69"/>
      <c r="G244" s="77">
        <f t="shared" si="66"/>
        <v>126</v>
      </c>
      <c r="H244" s="6">
        <f t="shared" si="50"/>
        <v>126</v>
      </c>
    </row>
    <row r="245" spans="1:8" ht="15.75" x14ac:dyDescent="0.25">
      <c r="A245" s="9" t="s">
        <v>447</v>
      </c>
      <c r="B245" s="8"/>
      <c r="C245" s="101">
        <v>15</v>
      </c>
      <c r="D245" s="77"/>
      <c r="E245" s="77"/>
      <c r="F245" s="77"/>
      <c r="G245" s="77">
        <f t="shared" si="66"/>
        <v>15</v>
      </c>
      <c r="H245" s="6">
        <f t="shared" si="50"/>
        <v>15</v>
      </c>
    </row>
    <row r="246" spans="1:8" ht="15.75" x14ac:dyDescent="0.25">
      <c r="A246" s="35" t="s">
        <v>124</v>
      </c>
      <c r="B246" s="8"/>
      <c r="C246" s="109">
        <f>+C247+C248+C249+C250+C251+C252</f>
        <v>543</v>
      </c>
      <c r="D246" s="109">
        <f t="shared" ref="D246:G246" si="67">+D247+D248+D249+D250+D251+D252</f>
        <v>0</v>
      </c>
      <c r="E246" s="109">
        <f t="shared" si="67"/>
        <v>0</v>
      </c>
      <c r="F246" s="109">
        <f t="shared" si="67"/>
        <v>0</v>
      </c>
      <c r="G246" s="109">
        <f t="shared" si="67"/>
        <v>543</v>
      </c>
      <c r="H246" s="6">
        <f t="shared" si="50"/>
        <v>543</v>
      </c>
    </row>
    <row r="247" spans="1:8" ht="15.75" x14ac:dyDescent="0.25">
      <c r="A247" s="9" t="s">
        <v>518</v>
      </c>
      <c r="B247" s="8"/>
      <c r="C247" s="101">
        <v>33</v>
      </c>
      <c r="D247" s="101"/>
      <c r="E247" s="101"/>
      <c r="F247" s="101"/>
      <c r="G247" s="101">
        <v>33</v>
      </c>
      <c r="H247" s="6">
        <f t="shared" si="50"/>
        <v>33</v>
      </c>
    </row>
    <row r="248" spans="1:8" ht="31.5" x14ac:dyDescent="0.25">
      <c r="A248" s="9" t="s">
        <v>450</v>
      </c>
      <c r="B248" s="8"/>
      <c r="C248" s="101">
        <v>20</v>
      </c>
      <c r="D248" s="77"/>
      <c r="E248" s="77"/>
      <c r="F248" s="77"/>
      <c r="G248" s="77">
        <f>+E248+D248+C248</f>
        <v>20</v>
      </c>
      <c r="H248" s="6">
        <f t="shared" si="50"/>
        <v>20</v>
      </c>
    </row>
    <row r="249" spans="1:8" ht="15.75" x14ac:dyDescent="0.25">
      <c r="A249" s="7" t="s">
        <v>380</v>
      </c>
      <c r="B249" s="8"/>
      <c r="C249" s="101">
        <v>240</v>
      </c>
      <c r="D249" s="77"/>
      <c r="E249" s="77"/>
      <c r="F249" s="77"/>
      <c r="G249" s="77">
        <f>+E249+D249+C249</f>
        <v>240</v>
      </c>
      <c r="H249" s="6">
        <f t="shared" si="50"/>
        <v>240</v>
      </c>
    </row>
    <row r="250" spans="1:8" ht="15.75" x14ac:dyDescent="0.25">
      <c r="A250" s="9" t="s">
        <v>381</v>
      </c>
      <c r="B250" s="8"/>
      <c r="C250" s="101">
        <v>200</v>
      </c>
      <c r="D250" s="77"/>
      <c r="E250" s="77"/>
      <c r="F250" s="77"/>
      <c r="G250" s="77">
        <f>+E250+D250+C250</f>
        <v>200</v>
      </c>
      <c r="H250" s="6">
        <f t="shared" si="50"/>
        <v>200</v>
      </c>
    </row>
    <row r="251" spans="1:8" ht="15.75" x14ac:dyDescent="0.25">
      <c r="A251" s="9" t="s">
        <v>517</v>
      </c>
      <c r="B251" s="8"/>
      <c r="C251" s="101">
        <v>50</v>
      </c>
      <c r="D251" s="77"/>
      <c r="E251" s="77"/>
      <c r="F251" s="77"/>
      <c r="G251" s="77">
        <f>+E251+D251+C251</f>
        <v>50</v>
      </c>
      <c r="H251" s="6">
        <f t="shared" si="50"/>
        <v>50</v>
      </c>
    </row>
    <row r="252" spans="1:8" ht="15.75" x14ac:dyDescent="0.25">
      <c r="A252" s="12" t="s">
        <v>289</v>
      </c>
      <c r="B252" s="8" t="s">
        <v>290</v>
      </c>
      <c r="C252" s="13">
        <v>0</v>
      </c>
      <c r="D252" s="13"/>
      <c r="E252" s="13"/>
      <c r="F252" s="13"/>
      <c r="G252" s="13">
        <f>+E252+D252+C252</f>
        <v>0</v>
      </c>
      <c r="H252" s="6">
        <f t="shared" si="50"/>
        <v>0</v>
      </c>
    </row>
    <row r="253" spans="1:8" ht="15" customHeight="1" x14ac:dyDescent="0.25">
      <c r="A253" s="12" t="s">
        <v>293</v>
      </c>
      <c r="B253" s="34" t="s">
        <v>88</v>
      </c>
      <c r="C253" s="109">
        <f>+C254+C255+C256+C257+C258+C259+C260+C261+C262+C263+C264+C265+C266+C267+C269+C270+C271+C272+C268</f>
        <v>967</v>
      </c>
      <c r="D253" s="109">
        <f t="shared" ref="D253:G253" si="68">+D254+D255+D256+D257+D258+D259+D260+D261+D262+D263+D264+D265+D266+D267+D269+D270+D271+D272+D268</f>
        <v>0</v>
      </c>
      <c r="E253" s="109">
        <f t="shared" si="68"/>
        <v>0</v>
      </c>
      <c r="F253" s="109">
        <f t="shared" si="68"/>
        <v>0</v>
      </c>
      <c r="G253" s="109">
        <f t="shared" si="68"/>
        <v>967</v>
      </c>
      <c r="H253" s="6">
        <f t="shared" si="50"/>
        <v>967</v>
      </c>
    </row>
    <row r="254" spans="1:8" ht="35.25" customHeight="1" x14ac:dyDescent="0.25">
      <c r="A254" s="9" t="s">
        <v>248</v>
      </c>
      <c r="B254" s="28"/>
      <c r="C254" s="101">
        <v>50</v>
      </c>
      <c r="D254" s="77"/>
      <c r="E254" s="77"/>
      <c r="F254" s="77"/>
      <c r="G254" s="77">
        <f t="shared" ref="G254:G272" si="69">+E254+D254+C254</f>
        <v>50</v>
      </c>
      <c r="H254" s="6">
        <f t="shared" si="50"/>
        <v>50</v>
      </c>
    </row>
    <row r="255" spans="1:8" ht="15.75" x14ac:dyDescent="0.25">
      <c r="A255" s="9" t="s">
        <v>438</v>
      </c>
      <c r="B255" s="28"/>
      <c r="C255" s="77">
        <v>32</v>
      </c>
      <c r="D255" s="77"/>
      <c r="E255" s="77"/>
      <c r="F255" s="77"/>
      <c r="G255" s="77">
        <f t="shared" si="69"/>
        <v>32</v>
      </c>
      <c r="H255" s="6">
        <f t="shared" si="50"/>
        <v>32</v>
      </c>
    </row>
    <row r="256" spans="1:8" ht="15.75" x14ac:dyDescent="0.25">
      <c r="A256" s="9" t="s">
        <v>272</v>
      </c>
      <c r="B256" s="28"/>
      <c r="C256" s="77">
        <v>0</v>
      </c>
      <c r="D256" s="77"/>
      <c r="E256" s="77"/>
      <c r="F256" s="77"/>
      <c r="G256" s="77">
        <f t="shared" si="69"/>
        <v>0</v>
      </c>
      <c r="H256" s="6">
        <f t="shared" si="50"/>
        <v>0</v>
      </c>
    </row>
    <row r="257" spans="1:8" ht="15.75" x14ac:dyDescent="0.25">
      <c r="A257" s="9" t="s">
        <v>434</v>
      </c>
      <c r="B257" s="28"/>
      <c r="C257" s="77">
        <v>0</v>
      </c>
      <c r="D257" s="77"/>
      <c r="E257" s="77"/>
      <c r="F257" s="77"/>
      <c r="G257" s="77">
        <f t="shared" si="69"/>
        <v>0</v>
      </c>
      <c r="H257" s="6">
        <f t="shared" si="50"/>
        <v>0</v>
      </c>
    </row>
    <row r="258" spans="1:8" ht="15.75" x14ac:dyDescent="0.25">
      <c r="A258" s="9" t="s">
        <v>435</v>
      </c>
      <c r="B258" s="28"/>
      <c r="C258" s="69"/>
      <c r="D258" s="77"/>
      <c r="E258" s="69"/>
      <c r="F258" s="69"/>
      <c r="G258" s="77">
        <f t="shared" si="69"/>
        <v>0</v>
      </c>
      <c r="H258" s="6">
        <f t="shared" si="50"/>
        <v>0</v>
      </c>
    </row>
    <row r="259" spans="1:8" ht="46.5" customHeight="1" x14ac:dyDescent="0.25">
      <c r="A259" s="9" t="s">
        <v>436</v>
      </c>
      <c r="B259" s="28"/>
      <c r="C259" s="69">
        <v>5</v>
      </c>
      <c r="D259" s="77"/>
      <c r="E259" s="69"/>
      <c r="F259" s="69"/>
      <c r="G259" s="77">
        <f t="shared" si="69"/>
        <v>5</v>
      </c>
      <c r="H259" s="6">
        <f t="shared" si="50"/>
        <v>5</v>
      </c>
    </row>
    <row r="260" spans="1:8" ht="15.75" x14ac:dyDescent="0.25">
      <c r="A260" s="9" t="s">
        <v>320</v>
      </c>
      <c r="B260" s="28"/>
      <c r="C260" s="69">
        <v>78</v>
      </c>
      <c r="D260" s="77"/>
      <c r="E260" s="69"/>
      <c r="F260" s="69"/>
      <c r="G260" s="77">
        <f t="shared" si="69"/>
        <v>78</v>
      </c>
      <c r="H260" s="6">
        <f t="shared" si="50"/>
        <v>78</v>
      </c>
    </row>
    <row r="261" spans="1:8" ht="15.75" x14ac:dyDescent="0.25">
      <c r="A261" s="9" t="s">
        <v>204</v>
      </c>
      <c r="B261" s="28"/>
      <c r="C261" s="69">
        <v>40</v>
      </c>
      <c r="D261" s="77"/>
      <c r="E261" s="69"/>
      <c r="F261" s="69"/>
      <c r="G261" s="77">
        <f t="shared" si="69"/>
        <v>40</v>
      </c>
      <c r="H261" s="6">
        <f t="shared" si="50"/>
        <v>40</v>
      </c>
    </row>
    <row r="262" spans="1:8" ht="36" customHeight="1" x14ac:dyDescent="0.25">
      <c r="A262" s="9" t="s">
        <v>231</v>
      </c>
      <c r="B262" s="28"/>
      <c r="C262" s="69">
        <v>170</v>
      </c>
      <c r="D262" s="77"/>
      <c r="E262" s="69"/>
      <c r="F262" s="69"/>
      <c r="G262" s="77">
        <f t="shared" si="69"/>
        <v>170</v>
      </c>
      <c r="H262" s="6">
        <f t="shared" si="50"/>
        <v>170</v>
      </c>
    </row>
    <row r="263" spans="1:8" ht="15.75" x14ac:dyDescent="0.25">
      <c r="A263" s="9" t="s">
        <v>437</v>
      </c>
      <c r="B263" s="27"/>
      <c r="C263" s="69">
        <v>57</v>
      </c>
      <c r="D263" s="77"/>
      <c r="E263" s="69"/>
      <c r="F263" s="69"/>
      <c r="G263" s="77">
        <f t="shared" si="69"/>
        <v>57</v>
      </c>
      <c r="H263" s="6">
        <f t="shared" si="50"/>
        <v>57</v>
      </c>
    </row>
    <row r="264" spans="1:8" ht="15.75" x14ac:dyDescent="0.25">
      <c r="A264" s="9" t="s">
        <v>232</v>
      </c>
      <c r="B264" s="27"/>
      <c r="C264" s="69">
        <v>10</v>
      </c>
      <c r="D264" s="77"/>
      <c r="E264" s="69"/>
      <c r="F264" s="69"/>
      <c r="G264" s="77">
        <f t="shared" si="69"/>
        <v>10</v>
      </c>
      <c r="H264" s="6">
        <f t="shared" ref="H264:H327" si="70">+F264+E264+C264</f>
        <v>10</v>
      </c>
    </row>
    <row r="265" spans="1:8" ht="15.75" x14ac:dyDescent="0.25">
      <c r="A265" s="9" t="s">
        <v>220</v>
      </c>
      <c r="B265" s="27"/>
      <c r="C265" s="69">
        <v>30</v>
      </c>
      <c r="D265" s="77"/>
      <c r="E265" s="69"/>
      <c r="F265" s="69"/>
      <c r="G265" s="77">
        <f t="shared" si="69"/>
        <v>30</v>
      </c>
      <c r="H265" s="6">
        <f t="shared" si="70"/>
        <v>30</v>
      </c>
    </row>
    <row r="266" spans="1:8" ht="15.75" x14ac:dyDescent="0.25">
      <c r="A266" s="9" t="s">
        <v>233</v>
      </c>
      <c r="B266" s="28"/>
      <c r="C266" s="69">
        <v>10</v>
      </c>
      <c r="D266" s="77"/>
      <c r="E266" s="69"/>
      <c r="F266" s="69"/>
      <c r="G266" s="77">
        <f t="shared" si="69"/>
        <v>10</v>
      </c>
      <c r="H266" s="6">
        <f t="shared" si="70"/>
        <v>10</v>
      </c>
    </row>
    <row r="267" spans="1:8" ht="15.75" x14ac:dyDescent="0.25">
      <c r="A267" s="9" t="s">
        <v>205</v>
      </c>
      <c r="B267" s="27"/>
      <c r="C267" s="69">
        <v>45</v>
      </c>
      <c r="D267" s="77"/>
      <c r="E267" s="69"/>
      <c r="F267" s="69"/>
      <c r="G267" s="77">
        <f t="shared" si="69"/>
        <v>45</v>
      </c>
      <c r="H267" s="6">
        <f t="shared" si="70"/>
        <v>45</v>
      </c>
    </row>
    <row r="268" spans="1:8" ht="15.75" x14ac:dyDescent="0.25">
      <c r="A268" s="9" t="s">
        <v>582</v>
      </c>
      <c r="B268" s="27"/>
      <c r="C268" s="69">
        <v>10</v>
      </c>
      <c r="D268" s="77"/>
      <c r="E268" s="69"/>
      <c r="F268" s="69"/>
      <c r="G268" s="77">
        <f t="shared" si="69"/>
        <v>10</v>
      </c>
      <c r="H268" s="6">
        <f t="shared" si="70"/>
        <v>10</v>
      </c>
    </row>
    <row r="269" spans="1:8" ht="30.75" customHeight="1" x14ac:dyDescent="0.25">
      <c r="A269" s="9" t="s">
        <v>229</v>
      </c>
      <c r="B269" s="27"/>
      <c r="C269" s="69">
        <v>75</v>
      </c>
      <c r="D269" s="77"/>
      <c r="E269" s="69"/>
      <c r="F269" s="69"/>
      <c r="G269" s="77">
        <f t="shared" si="69"/>
        <v>75</v>
      </c>
      <c r="H269" s="6">
        <f t="shared" si="70"/>
        <v>75</v>
      </c>
    </row>
    <row r="270" spans="1:8" ht="15.75" x14ac:dyDescent="0.25">
      <c r="A270" s="9" t="s">
        <v>234</v>
      </c>
      <c r="B270" s="28"/>
      <c r="C270" s="69">
        <v>250</v>
      </c>
      <c r="D270" s="77"/>
      <c r="E270" s="69"/>
      <c r="F270" s="69"/>
      <c r="G270" s="77">
        <f t="shared" si="69"/>
        <v>250</v>
      </c>
      <c r="H270" s="6">
        <f t="shared" si="70"/>
        <v>250</v>
      </c>
    </row>
    <row r="271" spans="1:8" ht="31.5" x14ac:dyDescent="0.25">
      <c r="A271" s="9" t="s">
        <v>256</v>
      </c>
      <c r="B271" s="28"/>
      <c r="C271" s="77">
        <v>65</v>
      </c>
      <c r="D271" s="77"/>
      <c r="E271" s="77"/>
      <c r="F271" s="77"/>
      <c r="G271" s="77">
        <f t="shared" si="69"/>
        <v>65</v>
      </c>
      <c r="H271" s="6">
        <f t="shared" si="70"/>
        <v>65</v>
      </c>
    </row>
    <row r="272" spans="1:8" ht="15.75" x14ac:dyDescent="0.25">
      <c r="A272" s="9" t="s">
        <v>193</v>
      </c>
      <c r="B272" s="28"/>
      <c r="C272" s="77">
        <v>40</v>
      </c>
      <c r="D272" s="77"/>
      <c r="E272" s="77"/>
      <c r="F272" s="77"/>
      <c r="G272" s="77">
        <f t="shared" si="69"/>
        <v>40</v>
      </c>
      <c r="H272" s="6">
        <f t="shared" si="70"/>
        <v>40</v>
      </c>
    </row>
    <row r="273" spans="1:11" ht="15.75" x14ac:dyDescent="0.25">
      <c r="A273" s="12" t="s">
        <v>43</v>
      </c>
      <c r="B273" s="34" t="s">
        <v>143</v>
      </c>
      <c r="C273" s="109">
        <f>+C275+C276+C277+C278+C274</f>
        <v>57</v>
      </c>
      <c r="D273" s="109">
        <f t="shared" ref="D273:G273" si="71">+D275+D276+D277+D278+D274</f>
        <v>0</v>
      </c>
      <c r="E273" s="109">
        <f t="shared" si="71"/>
        <v>0</v>
      </c>
      <c r="F273" s="109">
        <f t="shared" si="71"/>
        <v>0</v>
      </c>
      <c r="G273" s="109">
        <f t="shared" si="71"/>
        <v>57</v>
      </c>
      <c r="H273" s="6">
        <f t="shared" si="70"/>
        <v>57</v>
      </c>
    </row>
    <row r="274" spans="1:11" ht="15.75" x14ac:dyDescent="0.25">
      <c r="A274" s="9" t="s">
        <v>582</v>
      </c>
      <c r="B274" s="34"/>
      <c r="C274" s="101">
        <v>10</v>
      </c>
      <c r="D274" s="101"/>
      <c r="E274" s="101"/>
      <c r="F274" s="101"/>
      <c r="G274" s="101">
        <v>10</v>
      </c>
      <c r="H274" s="6">
        <f t="shared" si="70"/>
        <v>10</v>
      </c>
    </row>
    <row r="275" spans="1:11" ht="23.25" customHeight="1" x14ac:dyDescent="0.25">
      <c r="A275" s="9" t="s">
        <v>230</v>
      </c>
      <c r="B275" s="28"/>
      <c r="C275" s="77">
        <v>20</v>
      </c>
      <c r="D275" s="77"/>
      <c r="E275" s="77"/>
      <c r="F275" s="77"/>
      <c r="G275" s="77">
        <f>+E275+D275+C275</f>
        <v>20</v>
      </c>
      <c r="H275" s="6">
        <f t="shared" si="70"/>
        <v>20</v>
      </c>
    </row>
    <row r="276" spans="1:11" ht="23.25" customHeight="1" x14ac:dyDescent="0.25">
      <c r="A276" s="55" t="s">
        <v>348</v>
      </c>
      <c r="B276" s="27"/>
      <c r="C276" s="57">
        <v>7</v>
      </c>
      <c r="D276" s="77"/>
      <c r="E276" s="69"/>
      <c r="F276" s="69"/>
      <c r="G276" s="77">
        <f>+E276+D276+C276</f>
        <v>7</v>
      </c>
      <c r="H276" s="6">
        <f t="shared" si="70"/>
        <v>7</v>
      </c>
    </row>
    <row r="277" spans="1:11" ht="32.25" customHeight="1" x14ac:dyDescent="0.25">
      <c r="A277" s="32" t="s">
        <v>451</v>
      </c>
      <c r="B277" s="28"/>
      <c r="C277" s="77">
        <v>10</v>
      </c>
      <c r="D277" s="77"/>
      <c r="E277" s="69"/>
      <c r="F277" s="69"/>
      <c r="G277" s="77">
        <f>+E277+D277+C277</f>
        <v>10</v>
      </c>
      <c r="H277" s="6">
        <f t="shared" si="70"/>
        <v>10</v>
      </c>
    </row>
    <row r="278" spans="1:11" ht="32.25" customHeight="1" x14ac:dyDescent="0.25">
      <c r="A278" s="32" t="s">
        <v>452</v>
      </c>
      <c r="B278" s="30"/>
      <c r="C278" s="58">
        <v>10</v>
      </c>
      <c r="D278" s="58"/>
      <c r="E278" s="58"/>
      <c r="F278" s="58"/>
      <c r="G278" s="77">
        <f>+E278+D278+C278</f>
        <v>10</v>
      </c>
      <c r="H278" s="6">
        <f t="shared" si="70"/>
        <v>10</v>
      </c>
    </row>
    <row r="279" spans="1:11" ht="15.75" x14ac:dyDescent="0.25">
      <c r="A279" s="12" t="s">
        <v>90</v>
      </c>
      <c r="B279" s="8" t="s">
        <v>89</v>
      </c>
      <c r="C279" s="13">
        <f>+C280+C281+C282+C284+C285+C283</f>
        <v>56997</v>
      </c>
      <c r="D279" s="13">
        <f t="shared" ref="D279:G279" si="72">+D280+D281+D282+D284+D285+D283</f>
        <v>0</v>
      </c>
      <c r="E279" s="13">
        <f t="shared" si="72"/>
        <v>0</v>
      </c>
      <c r="F279" s="13">
        <f t="shared" si="72"/>
        <v>0</v>
      </c>
      <c r="G279" s="13">
        <f t="shared" si="72"/>
        <v>56997</v>
      </c>
      <c r="H279" s="6">
        <f t="shared" si="70"/>
        <v>56997</v>
      </c>
      <c r="J279" s="4"/>
    </row>
    <row r="280" spans="1:11" ht="15.75" x14ac:dyDescent="0.25">
      <c r="A280" s="12" t="s">
        <v>10</v>
      </c>
      <c r="B280" s="114" t="s">
        <v>91</v>
      </c>
      <c r="C280" s="13">
        <f>C287+C292+C313+C317</f>
        <v>22770</v>
      </c>
      <c r="D280" s="13">
        <f t="shared" ref="D280:G280" si="73">D287+D292+D313+D317</f>
        <v>0</v>
      </c>
      <c r="E280" s="13">
        <f t="shared" si="73"/>
        <v>0</v>
      </c>
      <c r="F280" s="13">
        <f t="shared" si="73"/>
        <v>0</v>
      </c>
      <c r="G280" s="13">
        <f t="shared" si="73"/>
        <v>22770</v>
      </c>
      <c r="H280" s="6">
        <f t="shared" si="70"/>
        <v>22770</v>
      </c>
      <c r="K280" s="4"/>
    </row>
    <row r="281" spans="1:11" ht="15.75" x14ac:dyDescent="0.25">
      <c r="A281" s="12" t="s">
        <v>11</v>
      </c>
      <c r="B281" s="8" t="s">
        <v>92</v>
      </c>
      <c r="C281" s="13">
        <f>+C293+C314+C318+C288</f>
        <v>4130</v>
      </c>
      <c r="D281" s="13">
        <f t="shared" ref="D281:G281" si="74">+D293+D314+D318+D288</f>
        <v>0</v>
      </c>
      <c r="E281" s="13">
        <f t="shared" si="74"/>
        <v>0</v>
      </c>
      <c r="F281" s="13">
        <f t="shared" si="74"/>
        <v>0</v>
      </c>
      <c r="G281" s="13">
        <f t="shared" si="74"/>
        <v>4130</v>
      </c>
      <c r="H281" s="6">
        <f t="shared" si="70"/>
        <v>4130</v>
      </c>
    </row>
    <row r="282" spans="1:11" ht="15.75" x14ac:dyDescent="0.25">
      <c r="A282" s="12" t="s">
        <v>13</v>
      </c>
      <c r="B282" s="8" t="s">
        <v>93</v>
      </c>
      <c r="C282" s="13">
        <f>+C294+C308</f>
        <v>29370</v>
      </c>
      <c r="D282" s="13">
        <f t="shared" ref="D282:G282" si="75">+D294+D308</f>
        <v>0</v>
      </c>
      <c r="E282" s="13">
        <f t="shared" si="75"/>
        <v>0</v>
      </c>
      <c r="F282" s="13"/>
      <c r="G282" s="13">
        <f t="shared" si="75"/>
        <v>29370</v>
      </c>
      <c r="H282" s="6">
        <f t="shared" si="70"/>
        <v>29370</v>
      </c>
    </row>
    <row r="283" spans="1:11" ht="15.75" x14ac:dyDescent="0.25">
      <c r="A283" s="12" t="s">
        <v>571</v>
      </c>
      <c r="B283" s="8" t="s">
        <v>570</v>
      </c>
      <c r="C283" s="13">
        <v>440</v>
      </c>
      <c r="D283" s="13"/>
      <c r="E283" s="13"/>
      <c r="F283" s="13">
        <v>0</v>
      </c>
      <c r="G283" s="13">
        <v>440</v>
      </c>
      <c r="H283" s="6">
        <f t="shared" si="70"/>
        <v>440</v>
      </c>
    </row>
    <row r="284" spans="1:11" ht="15.75" x14ac:dyDescent="0.25">
      <c r="A284" s="12" t="s">
        <v>182</v>
      </c>
      <c r="B284" s="8" t="s">
        <v>183</v>
      </c>
      <c r="C284" s="13">
        <f>C300</f>
        <v>199</v>
      </c>
      <c r="D284" s="13">
        <f t="shared" ref="D284:G284" si="76">D300</f>
        <v>0</v>
      </c>
      <c r="E284" s="13">
        <f t="shared" si="76"/>
        <v>0</v>
      </c>
      <c r="F284" s="13"/>
      <c r="G284" s="13">
        <f t="shared" si="76"/>
        <v>199</v>
      </c>
      <c r="H284" s="6">
        <f t="shared" si="70"/>
        <v>199</v>
      </c>
    </row>
    <row r="285" spans="1:11" ht="15.75" x14ac:dyDescent="0.25">
      <c r="A285" s="12" t="s">
        <v>12</v>
      </c>
      <c r="B285" s="8" t="s">
        <v>128</v>
      </c>
      <c r="C285" s="13">
        <f>+C289+C315+C319+C307</f>
        <v>88</v>
      </c>
      <c r="D285" s="13">
        <f t="shared" ref="D285:G285" si="77">+D289+D315+D319+D307</f>
        <v>0</v>
      </c>
      <c r="E285" s="13">
        <f t="shared" si="77"/>
        <v>0</v>
      </c>
      <c r="F285" s="13">
        <f t="shared" si="77"/>
        <v>0</v>
      </c>
      <c r="G285" s="13">
        <f t="shared" si="77"/>
        <v>88</v>
      </c>
      <c r="H285" s="6">
        <f t="shared" si="70"/>
        <v>88</v>
      </c>
    </row>
    <row r="286" spans="1:11" ht="15.75" x14ac:dyDescent="0.25">
      <c r="A286" s="12" t="s">
        <v>190</v>
      </c>
      <c r="B286" s="8" t="s">
        <v>94</v>
      </c>
      <c r="C286" s="13">
        <f>+C287+C288+C289</f>
        <v>4685</v>
      </c>
      <c r="D286" s="13">
        <f t="shared" ref="D286:G286" si="78">+D287+D288+D289</f>
        <v>0</v>
      </c>
      <c r="E286" s="13">
        <f t="shared" si="78"/>
        <v>0</v>
      </c>
      <c r="F286" s="13">
        <f t="shared" si="78"/>
        <v>0</v>
      </c>
      <c r="G286" s="13">
        <f t="shared" si="78"/>
        <v>4685</v>
      </c>
      <c r="H286" s="6">
        <f t="shared" si="70"/>
        <v>4685</v>
      </c>
    </row>
    <row r="287" spans="1:11" ht="15.75" x14ac:dyDescent="0.25">
      <c r="A287" s="7" t="s">
        <v>1</v>
      </c>
      <c r="B287" s="26"/>
      <c r="C287" s="77">
        <v>3550</v>
      </c>
      <c r="D287" s="77"/>
      <c r="E287" s="77"/>
      <c r="F287" s="77"/>
      <c r="G287" s="77">
        <f>+F287+E287+C287</f>
        <v>3550</v>
      </c>
      <c r="H287" s="6">
        <f t="shared" si="70"/>
        <v>3550</v>
      </c>
    </row>
    <row r="288" spans="1:11" ht="15.75" x14ac:dyDescent="0.25">
      <c r="A288" s="7" t="s">
        <v>53</v>
      </c>
      <c r="B288" s="26"/>
      <c r="C288" s="77">
        <v>1135</v>
      </c>
      <c r="D288" s="77"/>
      <c r="E288" s="77"/>
      <c r="F288" s="77"/>
      <c r="G288" s="77">
        <f>+E288+D288+C288</f>
        <v>1135</v>
      </c>
      <c r="H288" s="6">
        <f t="shared" si="70"/>
        <v>1135</v>
      </c>
    </row>
    <row r="289" spans="1:8" ht="15.75" x14ac:dyDescent="0.25">
      <c r="A289" s="7" t="s">
        <v>12</v>
      </c>
      <c r="B289" s="26"/>
      <c r="C289" s="77">
        <v>0</v>
      </c>
      <c r="D289" s="77"/>
      <c r="E289" s="77">
        <v>0</v>
      </c>
      <c r="F289" s="77"/>
      <c r="G289" s="77">
        <f>+E289+D289+C289</f>
        <v>0</v>
      </c>
      <c r="H289" s="6">
        <f t="shared" si="70"/>
        <v>0</v>
      </c>
    </row>
    <row r="290" spans="1:8" ht="15.75" x14ac:dyDescent="0.25">
      <c r="A290" s="12" t="s">
        <v>47</v>
      </c>
      <c r="B290" s="8" t="s">
        <v>95</v>
      </c>
      <c r="C290" s="13">
        <f>+C292+C293+C294+C295</f>
        <v>41965</v>
      </c>
      <c r="D290" s="13">
        <f t="shared" ref="D290:G290" si="79">+D292+D293+D294+D295</f>
        <v>0</v>
      </c>
      <c r="E290" s="13">
        <f t="shared" si="79"/>
        <v>0</v>
      </c>
      <c r="F290" s="13">
        <f t="shared" si="79"/>
        <v>0</v>
      </c>
      <c r="G290" s="13">
        <f t="shared" si="79"/>
        <v>41965</v>
      </c>
      <c r="H290" s="6">
        <f t="shared" si="70"/>
        <v>41965</v>
      </c>
    </row>
    <row r="291" spans="1:8" ht="15.75" x14ac:dyDescent="0.25">
      <c r="A291" s="12" t="s">
        <v>194</v>
      </c>
      <c r="B291" s="26"/>
      <c r="C291" s="77"/>
      <c r="D291" s="13"/>
      <c r="E291" s="77"/>
      <c r="F291" s="77"/>
      <c r="G291" s="77">
        <f>+E291+D291+C291</f>
        <v>0</v>
      </c>
      <c r="H291" s="6">
        <f t="shared" si="70"/>
        <v>0</v>
      </c>
    </row>
    <row r="292" spans="1:8" ht="15.75" x14ac:dyDescent="0.25">
      <c r="A292" s="7" t="s">
        <v>1</v>
      </c>
      <c r="B292" s="26"/>
      <c r="C292" s="77">
        <f>+C297+C302+C305</f>
        <v>12425</v>
      </c>
      <c r="D292" s="77">
        <f t="shared" ref="D292:G292" si="80">+D297+D302+D305</f>
        <v>0</v>
      </c>
      <c r="E292" s="77">
        <f t="shared" si="80"/>
        <v>0</v>
      </c>
      <c r="F292" s="77"/>
      <c r="G292" s="77">
        <f t="shared" si="80"/>
        <v>12425</v>
      </c>
      <c r="H292" s="6">
        <f t="shared" si="70"/>
        <v>12425</v>
      </c>
    </row>
    <row r="293" spans="1:8" ht="15.75" x14ac:dyDescent="0.25">
      <c r="A293" s="7" t="s">
        <v>53</v>
      </c>
      <c r="B293" s="26"/>
      <c r="C293" s="77">
        <f>+C298+C303+C306</f>
        <v>381</v>
      </c>
      <c r="D293" s="77">
        <f t="shared" ref="D293:F293" si="81">+D298+D303+D306</f>
        <v>0</v>
      </c>
      <c r="E293" s="77">
        <f t="shared" si="81"/>
        <v>0</v>
      </c>
      <c r="F293" s="77">
        <f t="shared" si="81"/>
        <v>0</v>
      </c>
      <c r="G293" s="77">
        <f>+G298+G303+G306</f>
        <v>381</v>
      </c>
      <c r="H293" s="6">
        <f t="shared" si="70"/>
        <v>381</v>
      </c>
    </row>
    <row r="294" spans="1:8" ht="15.75" x14ac:dyDescent="0.25">
      <c r="A294" s="7" t="s">
        <v>13</v>
      </c>
      <c r="B294" s="26"/>
      <c r="C294" s="77">
        <f>C299</f>
        <v>28960</v>
      </c>
      <c r="D294" s="77">
        <f t="shared" ref="D294:G294" si="82">D299</f>
        <v>0</v>
      </c>
      <c r="E294" s="77">
        <f t="shared" si="82"/>
        <v>0</v>
      </c>
      <c r="F294" s="77"/>
      <c r="G294" s="77">
        <f t="shared" si="82"/>
        <v>28960</v>
      </c>
      <c r="H294" s="6">
        <f t="shared" si="70"/>
        <v>28960</v>
      </c>
    </row>
    <row r="295" spans="1:8" ht="15.75" x14ac:dyDescent="0.25">
      <c r="A295" s="7" t="s">
        <v>182</v>
      </c>
      <c r="B295" s="26"/>
      <c r="C295" s="77">
        <f>C300</f>
        <v>199</v>
      </c>
      <c r="D295" s="77">
        <f t="shared" ref="D295:G295" si="83">D300</f>
        <v>0</v>
      </c>
      <c r="E295" s="77">
        <f t="shared" si="83"/>
        <v>0</v>
      </c>
      <c r="F295" s="77"/>
      <c r="G295" s="77">
        <f t="shared" si="83"/>
        <v>199</v>
      </c>
      <c r="H295" s="6">
        <f t="shared" si="70"/>
        <v>199</v>
      </c>
    </row>
    <row r="296" spans="1:8" ht="15.75" x14ac:dyDescent="0.25">
      <c r="A296" s="12" t="s">
        <v>150</v>
      </c>
      <c r="B296" s="8" t="s">
        <v>151</v>
      </c>
      <c r="C296" s="13">
        <f>C297+C298+C299+C300</f>
        <v>40242</v>
      </c>
      <c r="D296" s="13">
        <f t="shared" ref="D296:G296" si="84">D297+D298+D299+D300</f>
        <v>0</v>
      </c>
      <c r="E296" s="13">
        <f t="shared" si="84"/>
        <v>0</v>
      </c>
      <c r="F296" s="13"/>
      <c r="G296" s="13">
        <f t="shared" si="84"/>
        <v>40242</v>
      </c>
      <c r="H296" s="6">
        <f t="shared" si="70"/>
        <v>40242</v>
      </c>
    </row>
    <row r="297" spans="1:8" ht="15.75" x14ac:dyDescent="0.25">
      <c r="A297" s="7" t="s">
        <v>42</v>
      </c>
      <c r="B297" s="26"/>
      <c r="C297" s="77">
        <v>10947</v>
      </c>
      <c r="D297" s="77"/>
      <c r="E297" s="77"/>
      <c r="F297" s="77"/>
      <c r="G297" s="77">
        <f>+E297+D297+C297</f>
        <v>10947</v>
      </c>
      <c r="H297" s="6">
        <f t="shared" si="70"/>
        <v>10947</v>
      </c>
    </row>
    <row r="298" spans="1:8" ht="15.75" x14ac:dyDescent="0.25">
      <c r="A298" s="7" t="s">
        <v>53</v>
      </c>
      <c r="B298" s="26"/>
      <c r="C298" s="77">
        <v>136</v>
      </c>
      <c r="D298" s="77"/>
      <c r="E298" s="77"/>
      <c r="F298" s="77"/>
      <c r="G298" s="77">
        <f>+E298+D298+C298</f>
        <v>136</v>
      </c>
      <c r="H298" s="6">
        <f t="shared" si="70"/>
        <v>136</v>
      </c>
    </row>
    <row r="299" spans="1:8" ht="15.75" x14ac:dyDescent="0.25">
      <c r="A299" s="7" t="s">
        <v>13</v>
      </c>
      <c r="B299" s="26"/>
      <c r="C299" s="77">
        <v>28960</v>
      </c>
      <c r="D299" s="77"/>
      <c r="E299" s="77"/>
      <c r="F299" s="77"/>
      <c r="G299" s="77">
        <f>+E299+D299+C299</f>
        <v>28960</v>
      </c>
      <c r="H299" s="6">
        <f t="shared" si="70"/>
        <v>28960</v>
      </c>
    </row>
    <row r="300" spans="1:8" ht="15.75" x14ac:dyDescent="0.25">
      <c r="A300" s="7" t="s">
        <v>182</v>
      </c>
      <c r="B300" s="26"/>
      <c r="C300" s="77">
        <v>199</v>
      </c>
      <c r="D300" s="77"/>
      <c r="E300" s="77"/>
      <c r="F300" s="77"/>
      <c r="G300" s="77">
        <f>+E300+D300+C300</f>
        <v>199</v>
      </c>
      <c r="H300" s="6">
        <f t="shared" si="70"/>
        <v>199</v>
      </c>
    </row>
    <row r="301" spans="1:8" ht="15.75" x14ac:dyDescent="0.25">
      <c r="A301" s="12" t="s">
        <v>286</v>
      </c>
      <c r="B301" s="8" t="s">
        <v>287</v>
      </c>
      <c r="C301" s="13">
        <f>+C302+C303</f>
        <v>980</v>
      </c>
      <c r="D301" s="13">
        <f t="shared" ref="D301:G301" si="85">+D302+D303</f>
        <v>0</v>
      </c>
      <c r="E301" s="13">
        <f t="shared" si="85"/>
        <v>0</v>
      </c>
      <c r="F301" s="13"/>
      <c r="G301" s="13">
        <f t="shared" si="85"/>
        <v>980</v>
      </c>
      <c r="H301" s="6">
        <f t="shared" si="70"/>
        <v>980</v>
      </c>
    </row>
    <row r="302" spans="1:8" ht="15.75" x14ac:dyDescent="0.25">
      <c r="A302" s="7" t="s">
        <v>1</v>
      </c>
      <c r="B302" s="26"/>
      <c r="C302" s="77">
        <v>874</v>
      </c>
      <c r="D302" s="77"/>
      <c r="E302" s="77"/>
      <c r="F302" s="77"/>
      <c r="G302" s="77">
        <f>+E302+D302+C302</f>
        <v>874</v>
      </c>
      <c r="H302" s="6">
        <f t="shared" si="70"/>
        <v>874</v>
      </c>
    </row>
    <row r="303" spans="1:8" ht="15.75" x14ac:dyDescent="0.25">
      <c r="A303" s="7" t="s">
        <v>53</v>
      </c>
      <c r="B303" s="26"/>
      <c r="C303" s="77">
        <v>106</v>
      </c>
      <c r="D303" s="77"/>
      <c r="E303" s="77"/>
      <c r="F303" s="77"/>
      <c r="G303" s="77">
        <f>+E303+D303+C303</f>
        <v>106</v>
      </c>
      <c r="H303" s="6">
        <f t="shared" si="70"/>
        <v>106</v>
      </c>
    </row>
    <row r="304" spans="1:8" ht="15.75" x14ac:dyDescent="0.25">
      <c r="A304" s="12" t="s">
        <v>288</v>
      </c>
      <c r="B304" s="26"/>
      <c r="C304" s="13">
        <f>+C305+C306+C307</f>
        <v>796</v>
      </c>
      <c r="D304" s="13">
        <f t="shared" ref="D304:G304" si="86">+D305+D306+D307</f>
        <v>0</v>
      </c>
      <c r="E304" s="13">
        <f t="shared" si="86"/>
        <v>0</v>
      </c>
      <c r="F304" s="13">
        <f t="shared" si="86"/>
        <v>0</v>
      </c>
      <c r="G304" s="13">
        <f t="shared" si="86"/>
        <v>796</v>
      </c>
      <c r="H304" s="6">
        <f t="shared" si="70"/>
        <v>796</v>
      </c>
    </row>
    <row r="305" spans="1:8" ht="15.75" x14ac:dyDescent="0.25">
      <c r="A305" s="7" t="s">
        <v>1</v>
      </c>
      <c r="B305" s="26"/>
      <c r="C305" s="77">
        <v>604</v>
      </c>
      <c r="D305" s="77"/>
      <c r="E305" s="77"/>
      <c r="F305" s="77"/>
      <c r="G305" s="77">
        <f>+E305+D305+C305</f>
        <v>604</v>
      </c>
      <c r="H305" s="6">
        <f t="shared" si="70"/>
        <v>604</v>
      </c>
    </row>
    <row r="306" spans="1:8" ht="15.75" x14ac:dyDescent="0.25">
      <c r="A306" s="7" t="s">
        <v>53</v>
      </c>
      <c r="B306" s="26"/>
      <c r="C306" s="77">
        <v>139</v>
      </c>
      <c r="D306" s="77"/>
      <c r="E306" s="77"/>
      <c r="F306" s="77"/>
      <c r="G306" s="77">
        <f>+F306+E306+C306</f>
        <v>139</v>
      </c>
      <c r="H306" s="6">
        <f t="shared" si="70"/>
        <v>139</v>
      </c>
    </row>
    <row r="307" spans="1:8" ht="15.75" x14ac:dyDescent="0.25">
      <c r="A307" s="7" t="s">
        <v>12</v>
      </c>
      <c r="B307" s="26"/>
      <c r="C307" s="77">
        <v>53</v>
      </c>
      <c r="D307" s="77"/>
      <c r="E307" s="77"/>
      <c r="F307" s="77"/>
      <c r="G307" s="77">
        <f>+E307+D307+C307</f>
        <v>53</v>
      </c>
      <c r="H307" s="6">
        <f t="shared" si="70"/>
        <v>53</v>
      </c>
    </row>
    <row r="308" spans="1:8" ht="15.75" x14ac:dyDescent="0.25">
      <c r="A308" s="12" t="s">
        <v>97</v>
      </c>
      <c r="B308" s="8" t="s">
        <v>96</v>
      </c>
      <c r="C308" s="13">
        <f>+C309+C310+C311</f>
        <v>410</v>
      </c>
      <c r="D308" s="13">
        <f t="shared" ref="D308:G308" si="87">+D309+D310+D311</f>
        <v>0</v>
      </c>
      <c r="E308" s="13">
        <f t="shared" si="87"/>
        <v>0</v>
      </c>
      <c r="F308" s="13"/>
      <c r="G308" s="13">
        <f t="shared" si="87"/>
        <v>410</v>
      </c>
      <c r="H308" s="6">
        <f t="shared" si="70"/>
        <v>410</v>
      </c>
    </row>
    <row r="309" spans="1:8" ht="15.75" x14ac:dyDescent="0.25">
      <c r="A309" s="7" t="s">
        <v>251</v>
      </c>
      <c r="B309" s="26"/>
      <c r="C309" s="77">
        <v>160</v>
      </c>
      <c r="D309" s="77"/>
      <c r="E309" s="77"/>
      <c r="F309" s="77"/>
      <c r="G309" s="77">
        <f>+E309+D309+C309</f>
        <v>160</v>
      </c>
      <c r="H309" s="6">
        <f t="shared" si="70"/>
        <v>160</v>
      </c>
    </row>
    <row r="310" spans="1:8" ht="15.75" x14ac:dyDescent="0.25">
      <c r="A310" s="7" t="s">
        <v>252</v>
      </c>
      <c r="B310" s="26"/>
      <c r="C310" s="77">
        <v>50</v>
      </c>
      <c r="D310" s="77"/>
      <c r="E310" s="77"/>
      <c r="F310" s="77"/>
      <c r="G310" s="77">
        <f>+E310+D310+C310</f>
        <v>50</v>
      </c>
      <c r="H310" s="6">
        <f t="shared" si="70"/>
        <v>50</v>
      </c>
    </row>
    <row r="311" spans="1:8" ht="15.75" x14ac:dyDescent="0.25">
      <c r="A311" s="7" t="s">
        <v>14</v>
      </c>
      <c r="B311" s="26"/>
      <c r="C311" s="77">
        <v>200</v>
      </c>
      <c r="D311" s="77"/>
      <c r="E311" s="77"/>
      <c r="F311" s="77"/>
      <c r="G311" s="77">
        <f>+E311+D311+C311</f>
        <v>200</v>
      </c>
      <c r="H311" s="6">
        <f t="shared" si="70"/>
        <v>200</v>
      </c>
    </row>
    <row r="312" spans="1:8" ht="15.75" x14ac:dyDescent="0.25">
      <c r="A312" s="12" t="s">
        <v>15</v>
      </c>
      <c r="B312" s="8" t="s">
        <v>98</v>
      </c>
      <c r="C312" s="13">
        <f>+C313+C314+C315</f>
        <v>2467</v>
      </c>
      <c r="D312" s="13">
        <f t="shared" ref="D312:G312" si="88">+D313+D314+D315</f>
        <v>0</v>
      </c>
      <c r="E312" s="13">
        <f t="shared" si="88"/>
        <v>0</v>
      </c>
      <c r="F312" s="13">
        <f t="shared" si="88"/>
        <v>0</v>
      </c>
      <c r="G312" s="13">
        <f t="shared" si="88"/>
        <v>2467</v>
      </c>
      <c r="H312" s="6">
        <f t="shared" si="70"/>
        <v>2467</v>
      </c>
    </row>
    <row r="313" spans="1:8" ht="15.75" x14ac:dyDescent="0.25">
      <c r="A313" s="7" t="s">
        <v>1</v>
      </c>
      <c r="B313" s="26"/>
      <c r="C313" s="77">
        <v>940</v>
      </c>
      <c r="D313" s="77"/>
      <c r="E313" s="77"/>
      <c r="F313" s="77"/>
      <c r="G313" s="77">
        <f>+F313+E313+C313</f>
        <v>940</v>
      </c>
      <c r="H313" s="6">
        <f t="shared" si="70"/>
        <v>940</v>
      </c>
    </row>
    <row r="314" spans="1:8" ht="15.75" x14ac:dyDescent="0.25">
      <c r="A314" s="7" t="s">
        <v>53</v>
      </c>
      <c r="B314" s="26"/>
      <c r="C314" s="77">
        <v>1510</v>
      </c>
      <c r="D314" s="77"/>
      <c r="E314" s="77"/>
      <c r="F314" s="77"/>
      <c r="G314" s="77">
        <v>1510</v>
      </c>
      <c r="H314" s="6">
        <f t="shared" si="70"/>
        <v>1510</v>
      </c>
    </row>
    <row r="315" spans="1:8" ht="15.75" x14ac:dyDescent="0.25">
      <c r="A315" s="7" t="s">
        <v>170</v>
      </c>
      <c r="B315" s="26"/>
      <c r="C315" s="77">
        <v>17</v>
      </c>
      <c r="D315" s="77"/>
      <c r="E315" s="77"/>
      <c r="F315" s="77"/>
      <c r="G315" s="77">
        <f>+E315+D315+C315</f>
        <v>17</v>
      </c>
      <c r="H315" s="6">
        <f t="shared" si="70"/>
        <v>17</v>
      </c>
    </row>
    <row r="316" spans="1:8" ht="15.75" x14ac:dyDescent="0.25">
      <c r="A316" s="12" t="s">
        <v>155</v>
      </c>
      <c r="B316" s="8" t="s">
        <v>99</v>
      </c>
      <c r="C316" s="13">
        <f>+C317+C318+C319</f>
        <v>6977</v>
      </c>
      <c r="D316" s="13">
        <f t="shared" ref="D316:G316" si="89">+D317+D318+D319</f>
        <v>0</v>
      </c>
      <c r="E316" s="13">
        <f t="shared" si="89"/>
        <v>0</v>
      </c>
      <c r="F316" s="13">
        <f t="shared" si="89"/>
        <v>0</v>
      </c>
      <c r="G316" s="13">
        <f t="shared" si="89"/>
        <v>6977</v>
      </c>
      <c r="H316" s="6">
        <f t="shared" si="70"/>
        <v>6977</v>
      </c>
    </row>
    <row r="317" spans="1:8" ht="15.75" x14ac:dyDescent="0.25">
      <c r="A317" s="7" t="s">
        <v>1</v>
      </c>
      <c r="B317" s="26"/>
      <c r="C317" s="77">
        <f>+C321+C325+C328+C332</f>
        <v>5855</v>
      </c>
      <c r="D317" s="77">
        <f t="shared" ref="D317:G317" si="90">+D321+D325+D328+D332</f>
        <v>0</v>
      </c>
      <c r="E317" s="77">
        <f t="shared" si="90"/>
        <v>0</v>
      </c>
      <c r="F317" s="77"/>
      <c r="G317" s="77">
        <f t="shared" si="90"/>
        <v>5855</v>
      </c>
      <c r="H317" s="6">
        <f t="shared" si="70"/>
        <v>5855</v>
      </c>
    </row>
    <row r="318" spans="1:8" ht="15.75" x14ac:dyDescent="0.25">
      <c r="A318" s="7" t="s">
        <v>53</v>
      </c>
      <c r="B318" s="26"/>
      <c r="C318" s="77">
        <f>+C322+C326+C329+C333</f>
        <v>1104</v>
      </c>
      <c r="D318" s="77">
        <f t="shared" ref="D318:G318" si="91">+D322+D326+D329+D333</f>
        <v>0</v>
      </c>
      <c r="E318" s="77"/>
      <c r="F318" s="77"/>
      <c r="G318" s="77">
        <f t="shared" si="91"/>
        <v>1104</v>
      </c>
      <c r="H318" s="6">
        <f t="shared" si="70"/>
        <v>1104</v>
      </c>
    </row>
    <row r="319" spans="1:8" ht="15.75" x14ac:dyDescent="0.25">
      <c r="A319" s="7" t="s">
        <v>170</v>
      </c>
      <c r="B319" s="26"/>
      <c r="C319" s="77">
        <f>+C330+C323</f>
        <v>18</v>
      </c>
      <c r="D319" s="77">
        <f t="shared" ref="D319:G319" si="92">+D330+D323</f>
        <v>0</v>
      </c>
      <c r="E319" s="77">
        <f t="shared" si="92"/>
        <v>0</v>
      </c>
      <c r="F319" s="77"/>
      <c r="G319" s="77">
        <f t="shared" si="92"/>
        <v>18</v>
      </c>
      <c r="H319" s="6">
        <f t="shared" si="70"/>
        <v>18</v>
      </c>
    </row>
    <row r="320" spans="1:8" ht="15.75" x14ac:dyDescent="0.25">
      <c r="A320" s="12" t="s">
        <v>152</v>
      </c>
      <c r="B320" s="8" t="s">
        <v>429</v>
      </c>
      <c r="C320" s="13">
        <f>+C321+C322+C323</f>
        <v>4997</v>
      </c>
      <c r="D320" s="13">
        <f t="shared" ref="D320:G320" si="93">+D321+D322+D323</f>
        <v>0</v>
      </c>
      <c r="E320" s="13">
        <f t="shared" si="93"/>
        <v>0</v>
      </c>
      <c r="F320" s="13"/>
      <c r="G320" s="13">
        <f t="shared" si="93"/>
        <v>4997</v>
      </c>
      <c r="H320" s="6">
        <f t="shared" si="70"/>
        <v>4997</v>
      </c>
    </row>
    <row r="321" spans="1:8" ht="15.75" x14ac:dyDescent="0.25">
      <c r="A321" s="7" t="s">
        <v>1</v>
      </c>
      <c r="B321" s="26"/>
      <c r="C321" s="77">
        <v>4758</v>
      </c>
      <c r="D321" s="77"/>
      <c r="E321" s="77"/>
      <c r="F321" s="77"/>
      <c r="G321" s="77">
        <f>+E321+D321+C321</f>
        <v>4758</v>
      </c>
      <c r="H321" s="6">
        <f t="shared" si="70"/>
        <v>4758</v>
      </c>
    </row>
    <row r="322" spans="1:8" ht="15.75" x14ac:dyDescent="0.25">
      <c r="A322" s="7" t="s">
        <v>53</v>
      </c>
      <c r="B322" s="26"/>
      <c r="C322" s="77">
        <v>229</v>
      </c>
      <c r="D322" s="77"/>
      <c r="E322" s="77"/>
      <c r="F322" s="77"/>
      <c r="G322" s="77">
        <f>+E322+D322+C322</f>
        <v>229</v>
      </c>
      <c r="H322" s="6">
        <f t="shared" si="70"/>
        <v>229</v>
      </c>
    </row>
    <row r="323" spans="1:8" ht="15.75" x14ac:dyDescent="0.25">
      <c r="A323" s="7" t="s">
        <v>170</v>
      </c>
      <c r="B323" s="26"/>
      <c r="C323" s="77">
        <v>10</v>
      </c>
      <c r="D323" s="77"/>
      <c r="E323" s="77"/>
      <c r="F323" s="77"/>
      <c r="G323" s="77">
        <f>+E323+D323+C323</f>
        <v>10</v>
      </c>
      <c r="H323" s="6">
        <f t="shared" si="70"/>
        <v>10</v>
      </c>
    </row>
    <row r="324" spans="1:8" ht="15.75" x14ac:dyDescent="0.25">
      <c r="A324" s="12" t="s">
        <v>153</v>
      </c>
      <c r="B324" s="8" t="s">
        <v>431</v>
      </c>
      <c r="C324" s="13">
        <f>+C325+C326</f>
        <v>582</v>
      </c>
      <c r="D324" s="13">
        <f t="shared" ref="D324:G324" si="94">+D325+D326</f>
        <v>0</v>
      </c>
      <c r="E324" s="13">
        <f t="shared" si="94"/>
        <v>0</v>
      </c>
      <c r="F324" s="13"/>
      <c r="G324" s="13">
        <f t="shared" si="94"/>
        <v>582</v>
      </c>
      <c r="H324" s="6">
        <f t="shared" si="70"/>
        <v>582</v>
      </c>
    </row>
    <row r="325" spans="1:8" ht="15.75" x14ac:dyDescent="0.25">
      <c r="A325" s="7" t="s">
        <v>1</v>
      </c>
      <c r="B325" s="26"/>
      <c r="C325" s="77">
        <v>233</v>
      </c>
      <c r="D325" s="77"/>
      <c r="E325" s="77"/>
      <c r="F325" s="77"/>
      <c r="G325" s="77">
        <f>+E325+D325+C325</f>
        <v>233</v>
      </c>
      <c r="H325" s="6">
        <f t="shared" si="70"/>
        <v>233</v>
      </c>
    </row>
    <row r="326" spans="1:8" ht="15.75" x14ac:dyDescent="0.25">
      <c r="A326" s="7" t="s">
        <v>53</v>
      </c>
      <c r="B326" s="26"/>
      <c r="C326" s="77">
        <v>349</v>
      </c>
      <c r="D326" s="77"/>
      <c r="E326" s="77"/>
      <c r="F326" s="77"/>
      <c r="G326" s="77">
        <f>+E326+D326+C326</f>
        <v>349</v>
      </c>
      <c r="H326" s="6">
        <f t="shared" si="70"/>
        <v>349</v>
      </c>
    </row>
    <row r="327" spans="1:8" ht="15.75" x14ac:dyDescent="0.25">
      <c r="A327" s="12" t="s">
        <v>154</v>
      </c>
      <c r="B327" s="8" t="s">
        <v>430</v>
      </c>
      <c r="C327" s="13">
        <f>+C328+C329+C330</f>
        <v>1073</v>
      </c>
      <c r="D327" s="13">
        <f t="shared" ref="D327:G327" si="95">+D328+D329+D330</f>
        <v>0</v>
      </c>
      <c r="E327" s="13">
        <f t="shared" si="95"/>
        <v>0</v>
      </c>
      <c r="F327" s="13">
        <f t="shared" si="95"/>
        <v>0</v>
      </c>
      <c r="G327" s="13">
        <f t="shared" si="95"/>
        <v>1073</v>
      </c>
      <c r="H327" s="6">
        <f t="shared" si="70"/>
        <v>1073</v>
      </c>
    </row>
    <row r="328" spans="1:8" ht="15.75" x14ac:dyDescent="0.25">
      <c r="A328" s="7" t="s">
        <v>1</v>
      </c>
      <c r="B328" s="26"/>
      <c r="C328" s="77">
        <v>615</v>
      </c>
      <c r="D328" s="77"/>
      <c r="E328" s="77"/>
      <c r="F328" s="77"/>
      <c r="G328" s="77">
        <f>+E328+D328+C328</f>
        <v>615</v>
      </c>
      <c r="H328" s="6">
        <f t="shared" ref="H328:H391" si="96">+F328+E328+C328</f>
        <v>615</v>
      </c>
    </row>
    <row r="329" spans="1:8" ht="15.75" x14ac:dyDescent="0.25">
      <c r="A329" s="7" t="s">
        <v>53</v>
      </c>
      <c r="B329" s="26"/>
      <c r="C329" s="77">
        <v>450</v>
      </c>
      <c r="D329" s="77"/>
      <c r="E329" s="77"/>
      <c r="F329" s="77"/>
      <c r="G329" s="77">
        <f>+F329+E329+C329</f>
        <v>450</v>
      </c>
      <c r="H329" s="6">
        <f t="shared" si="96"/>
        <v>450</v>
      </c>
    </row>
    <row r="330" spans="1:8" ht="15.75" x14ac:dyDescent="0.25">
      <c r="A330" s="7" t="s">
        <v>170</v>
      </c>
      <c r="B330" s="26"/>
      <c r="C330" s="77">
        <v>8</v>
      </c>
      <c r="D330" s="77"/>
      <c r="E330" s="77"/>
      <c r="F330" s="77"/>
      <c r="G330" s="77">
        <f>+E330+D330+C330</f>
        <v>8</v>
      </c>
      <c r="H330" s="6">
        <f t="shared" si="96"/>
        <v>8</v>
      </c>
    </row>
    <row r="331" spans="1:8" ht="15.75" x14ac:dyDescent="0.25">
      <c r="A331" s="12" t="s">
        <v>427</v>
      </c>
      <c r="B331" s="8" t="s">
        <v>428</v>
      </c>
      <c r="C331" s="13">
        <f>+C332+C333</f>
        <v>325</v>
      </c>
      <c r="D331" s="13">
        <f t="shared" ref="D331:G331" si="97">+D332+D333</f>
        <v>0</v>
      </c>
      <c r="E331" s="13">
        <f t="shared" si="97"/>
        <v>0</v>
      </c>
      <c r="F331" s="13">
        <f t="shared" si="97"/>
        <v>0</v>
      </c>
      <c r="G331" s="13">
        <f t="shared" si="97"/>
        <v>325</v>
      </c>
      <c r="H331" s="6">
        <f t="shared" si="96"/>
        <v>325</v>
      </c>
    </row>
    <row r="332" spans="1:8" ht="15.75" x14ac:dyDescent="0.25">
      <c r="A332" s="7" t="s">
        <v>1</v>
      </c>
      <c r="B332" s="26"/>
      <c r="C332" s="77">
        <v>249</v>
      </c>
      <c r="D332" s="77"/>
      <c r="E332" s="77"/>
      <c r="F332" s="77"/>
      <c r="G332" s="77">
        <f>+E332+D332+C332</f>
        <v>249</v>
      </c>
      <c r="H332" s="6">
        <f t="shared" si="96"/>
        <v>249</v>
      </c>
    </row>
    <row r="333" spans="1:8" ht="15.75" x14ac:dyDescent="0.25">
      <c r="A333" s="7" t="s">
        <v>53</v>
      </c>
      <c r="B333" s="26"/>
      <c r="C333" s="77">
        <v>76</v>
      </c>
      <c r="D333" s="77"/>
      <c r="E333" s="77"/>
      <c r="F333" s="77"/>
      <c r="G333" s="77">
        <f>+F333+E333+C333</f>
        <v>76</v>
      </c>
      <c r="H333" s="6">
        <f t="shared" si="96"/>
        <v>76</v>
      </c>
    </row>
    <row r="334" spans="1:8" ht="15.75" x14ac:dyDescent="0.25">
      <c r="A334" s="12" t="s">
        <v>104</v>
      </c>
      <c r="B334" s="8" t="s">
        <v>100</v>
      </c>
      <c r="C334" s="13">
        <f>+C335+C336+C337+C339+C340+C341+C338</f>
        <v>54401</v>
      </c>
      <c r="D334" s="13">
        <f t="shared" ref="D334:F334" si="98">+D335+D336+D337+D339+D340+D341+D338</f>
        <v>0</v>
      </c>
      <c r="E334" s="13">
        <f t="shared" si="98"/>
        <v>929</v>
      </c>
      <c r="F334" s="13">
        <f t="shared" si="98"/>
        <v>0</v>
      </c>
      <c r="G334" s="13">
        <f t="shared" ref="G334" si="99">+G335+G336+G337+G339+G340+G341+G338</f>
        <v>55330</v>
      </c>
      <c r="H334" s="6">
        <f t="shared" si="96"/>
        <v>55330</v>
      </c>
    </row>
    <row r="335" spans="1:8" ht="15.75" x14ac:dyDescent="0.25">
      <c r="A335" s="12" t="s">
        <v>157</v>
      </c>
      <c r="B335" s="8" t="s">
        <v>101</v>
      </c>
      <c r="C335" s="13">
        <f>+C343+C445+C449+C471</f>
        <v>6539</v>
      </c>
      <c r="D335" s="13">
        <f t="shared" ref="D335:G335" si="100">+D343+D445+D449+D471</f>
        <v>0</v>
      </c>
      <c r="E335" s="13">
        <f t="shared" si="100"/>
        <v>0</v>
      </c>
      <c r="F335" s="13">
        <f t="shared" si="100"/>
        <v>0</v>
      </c>
      <c r="G335" s="13">
        <f t="shared" si="100"/>
        <v>6539</v>
      </c>
      <c r="H335" s="6">
        <f t="shared" si="96"/>
        <v>6539</v>
      </c>
    </row>
    <row r="336" spans="1:8" ht="15.75" x14ac:dyDescent="0.25">
      <c r="A336" s="12" t="s">
        <v>394</v>
      </c>
      <c r="B336" s="8" t="s">
        <v>396</v>
      </c>
      <c r="C336" s="13">
        <f>+C384+C483</f>
        <v>17286</v>
      </c>
      <c r="D336" s="13">
        <f t="shared" ref="D336:G336" si="101">+D384+D483</f>
        <v>0</v>
      </c>
      <c r="E336" s="13">
        <f t="shared" si="101"/>
        <v>0</v>
      </c>
      <c r="F336" s="13">
        <f t="shared" si="101"/>
        <v>0</v>
      </c>
      <c r="G336" s="13">
        <f t="shared" si="101"/>
        <v>17286</v>
      </c>
      <c r="H336" s="6">
        <f t="shared" si="96"/>
        <v>17286</v>
      </c>
    </row>
    <row r="337" spans="1:8" ht="15.75" x14ac:dyDescent="0.25">
      <c r="A337" s="12" t="s">
        <v>395</v>
      </c>
      <c r="B337" s="8" t="s">
        <v>397</v>
      </c>
      <c r="C337" s="13">
        <f>+C385+C484</f>
        <v>6125</v>
      </c>
      <c r="D337" s="13">
        <f t="shared" ref="D337:G337" si="102">+D385+D484</f>
        <v>0</v>
      </c>
      <c r="E337" s="13">
        <f t="shared" si="102"/>
        <v>0</v>
      </c>
      <c r="F337" s="13">
        <f t="shared" si="102"/>
        <v>0</v>
      </c>
      <c r="G337" s="13">
        <f t="shared" si="102"/>
        <v>6125</v>
      </c>
      <c r="H337" s="6">
        <f t="shared" si="96"/>
        <v>6125</v>
      </c>
    </row>
    <row r="338" spans="1:8" ht="15.75" x14ac:dyDescent="0.25">
      <c r="A338" s="12" t="s">
        <v>315</v>
      </c>
      <c r="B338" s="115" t="s">
        <v>530</v>
      </c>
      <c r="C338" s="13">
        <f>C386</f>
        <v>1462</v>
      </c>
      <c r="D338" s="13">
        <f t="shared" ref="D338:G338" si="103">D386</f>
        <v>0</v>
      </c>
      <c r="E338" s="13">
        <f t="shared" si="103"/>
        <v>0</v>
      </c>
      <c r="F338" s="13"/>
      <c r="G338" s="13">
        <f t="shared" si="103"/>
        <v>1462</v>
      </c>
      <c r="H338" s="6">
        <f t="shared" si="96"/>
        <v>1462</v>
      </c>
    </row>
    <row r="339" spans="1:8" ht="15.75" x14ac:dyDescent="0.25">
      <c r="A339" s="12" t="s">
        <v>334</v>
      </c>
      <c r="B339" s="8" t="s">
        <v>333</v>
      </c>
      <c r="C339" s="13">
        <f>C389</f>
        <v>12284</v>
      </c>
      <c r="D339" s="13">
        <f t="shared" ref="D339:G339" si="104">D389</f>
        <v>0</v>
      </c>
      <c r="E339" s="13">
        <f t="shared" si="104"/>
        <v>929</v>
      </c>
      <c r="F339" s="13">
        <f t="shared" si="104"/>
        <v>0</v>
      </c>
      <c r="G339" s="13">
        <f t="shared" si="104"/>
        <v>13213</v>
      </c>
      <c r="H339" s="6">
        <f t="shared" si="96"/>
        <v>13213</v>
      </c>
    </row>
    <row r="340" spans="1:8" ht="15.75" x14ac:dyDescent="0.25">
      <c r="A340" s="12" t="s">
        <v>4</v>
      </c>
      <c r="B340" s="8" t="s">
        <v>102</v>
      </c>
      <c r="C340" s="109">
        <f>+C405+C461+C481+C474</f>
        <v>10100</v>
      </c>
      <c r="D340" s="109">
        <f t="shared" ref="D340:G340" si="105">+D405+D461+D481+D474</f>
        <v>0</v>
      </c>
      <c r="E340" s="109">
        <f t="shared" si="105"/>
        <v>0</v>
      </c>
      <c r="F340" s="109">
        <f t="shared" si="105"/>
        <v>0</v>
      </c>
      <c r="G340" s="109">
        <f t="shared" si="105"/>
        <v>10100</v>
      </c>
      <c r="H340" s="6">
        <f t="shared" si="96"/>
        <v>10100</v>
      </c>
    </row>
    <row r="341" spans="1:8" ht="15.75" x14ac:dyDescent="0.25">
      <c r="A341" s="12" t="s">
        <v>129</v>
      </c>
      <c r="B341" s="8" t="s">
        <v>130</v>
      </c>
      <c r="C341" s="13">
        <f>C447</f>
        <v>605</v>
      </c>
      <c r="D341" s="13">
        <f t="shared" ref="D341:G341" si="106">D447</f>
        <v>0</v>
      </c>
      <c r="E341" s="13">
        <f t="shared" si="106"/>
        <v>0</v>
      </c>
      <c r="F341" s="13">
        <f t="shared" si="106"/>
        <v>0</v>
      </c>
      <c r="G341" s="13">
        <f t="shared" si="106"/>
        <v>605</v>
      </c>
      <c r="H341" s="6">
        <f t="shared" si="96"/>
        <v>605</v>
      </c>
    </row>
    <row r="342" spans="1:8" ht="15.75" x14ac:dyDescent="0.25">
      <c r="A342" s="12" t="s">
        <v>105</v>
      </c>
      <c r="B342" s="8" t="s">
        <v>103</v>
      </c>
      <c r="C342" s="13">
        <f>+C343+C405</f>
        <v>8615</v>
      </c>
      <c r="D342" s="13">
        <f t="shared" ref="D342:G342" si="107">+D343+D405</f>
        <v>0</v>
      </c>
      <c r="E342" s="13">
        <f t="shared" si="107"/>
        <v>0</v>
      </c>
      <c r="F342" s="13">
        <f t="shared" si="107"/>
        <v>0</v>
      </c>
      <c r="G342" s="13">
        <f t="shared" si="107"/>
        <v>8615</v>
      </c>
      <c r="H342" s="6">
        <f t="shared" si="96"/>
        <v>8615</v>
      </c>
    </row>
    <row r="343" spans="1:8" ht="15.75" x14ac:dyDescent="0.25">
      <c r="A343" s="12" t="s">
        <v>44</v>
      </c>
      <c r="B343" s="8" t="s">
        <v>106</v>
      </c>
      <c r="C343" s="13">
        <f>+C344+C345+C346+C348+C350+C351+C352++C354+C357+C358+C359+C360+C361+C362+C363+C369+C370+C371+C372+C373+C374+C379+C380+C381+C349+C364+C365+C366+C368+C356+C355+C383+C382+C377+C378+C376+C367+C375+C347</f>
        <v>2062</v>
      </c>
      <c r="D343" s="13">
        <f t="shared" ref="D343:G343" si="108">+D344+D345+D346+D348+D350+D351+D352++D354+D357+D358+D359+D360+D361+D362+D363+D369+D370+D371+D372+D373+D374+D379+D380+D381+D349+D364+D365+D366+D368+D356+D355+D383+D382+D377+D378+D376+D367+D375+D347</f>
        <v>0</v>
      </c>
      <c r="E343" s="13">
        <f t="shared" si="108"/>
        <v>0</v>
      </c>
      <c r="F343" s="13">
        <f t="shared" si="108"/>
        <v>0</v>
      </c>
      <c r="G343" s="13">
        <f t="shared" si="108"/>
        <v>2062</v>
      </c>
      <c r="H343" s="6">
        <f t="shared" si="96"/>
        <v>2062</v>
      </c>
    </row>
    <row r="344" spans="1:8" ht="15.75" x14ac:dyDescent="0.25">
      <c r="A344" s="7" t="s">
        <v>200</v>
      </c>
      <c r="B344" s="26"/>
      <c r="C344" s="77">
        <v>10</v>
      </c>
      <c r="D344" s="77"/>
      <c r="E344" s="77"/>
      <c r="F344" s="77"/>
      <c r="G344" s="77">
        <f t="shared" ref="G344:G377" si="109">+E344+D344+C344</f>
        <v>10</v>
      </c>
      <c r="H344" s="6">
        <f t="shared" si="96"/>
        <v>10</v>
      </c>
    </row>
    <row r="345" spans="1:8" ht="15.75" x14ac:dyDescent="0.25">
      <c r="A345" s="7" t="s">
        <v>218</v>
      </c>
      <c r="B345" s="26"/>
      <c r="C345" s="77">
        <v>60</v>
      </c>
      <c r="D345" s="77"/>
      <c r="E345" s="77"/>
      <c r="F345" s="77"/>
      <c r="G345" s="77">
        <f t="shared" si="109"/>
        <v>60</v>
      </c>
      <c r="H345" s="6">
        <f t="shared" si="96"/>
        <v>60</v>
      </c>
    </row>
    <row r="346" spans="1:8" ht="15.75" x14ac:dyDescent="0.25">
      <c r="A346" s="7" t="s">
        <v>258</v>
      </c>
      <c r="B346" s="26"/>
      <c r="C346" s="77">
        <v>20</v>
      </c>
      <c r="D346" s="77"/>
      <c r="E346" s="77"/>
      <c r="F346" s="77"/>
      <c r="G346" s="77">
        <f t="shared" si="109"/>
        <v>20</v>
      </c>
      <c r="H346" s="6">
        <f t="shared" si="96"/>
        <v>20</v>
      </c>
    </row>
    <row r="347" spans="1:8" ht="15.75" x14ac:dyDescent="0.25">
      <c r="A347" s="7" t="s">
        <v>577</v>
      </c>
      <c r="B347" s="26"/>
      <c r="C347" s="77">
        <v>145</v>
      </c>
      <c r="D347" s="77"/>
      <c r="E347" s="77"/>
      <c r="F347" s="125"/>
      <c r="G347" s="77">
        <v>145</v>
      </c>
      <c r="H347" s="6">
        <f t="shared" si="96"/>
        <v>145</v>
      </c>
    </row>
    <row r="348" spans="1:8" ht="15.75" x14ac:dyDescent="0.25">
      <c r="A348" s="7" t="s">
        <v>202</v>
      </c>
      <c r="B348" s="26"/>
      <c r="C348" s="77">
        <v>270</v>
      </c>
      <c r="D348" s="77"/>
      <c r="E348" s="77"/>
      <c r="F348" s="77"/>
      <c r="G348" s="77">
        <f t="shared" si="109"/>
        <v>270</v>
      </c>
      <c r="H348" s="6">
        <f t="shared" si="96"/>
        <v>270</v>
      </c>
    </row>
    <row r="349" spans="1:8" ht="15.75" x14ac:dyDescent="0.25">
      <c r="A349" s="7" t="s">
        <v>400</v>
      </c>
      <c r="B349" s="26"/>
      <c r="C349" s="77">
        <v>21</v>
      </c>
      <c r="D349" s="77"/>
      <c r="E349" s="77"/>
      <c r="F349" s="77"/>
      <c r="G349" s="77">
        <f t="shared" si="109"/>
        <v>21</v>
      </c>
      <c r="H349" s="6">
        <f t="shared" si="96"/>
        <v>21</v>
      </c>
    </row>
    <row r="350" spans="1:8" ht="15.75" x14ac:dyDescent="0.25">
      <c r="A350" s="7" t="s">
        <v>212</v>
      </c>
      <c r="B350" s="26"/>
      <c r="C350" s="77">
        <v>70</v>
      </c>
      <c r="D350" s="77"/>
      <c r="E350" s="77"/>
      <c r="F350" s="77"/>
      <c r="G350" s="77">
        <f t="shared" si="109"/>
        <v>70</v>
      </c>
      <c r="H350" s="6">
        <f t="shared" si="96"/>
        <v>70</v>
      </c>
    </row>
    <row r="351" spans="1:8" ht="31.5" x14ac:dyDescent="0.25">
      <c r="A351" s="9" t="s">
        <v>203</v>
      </c>
      <c r="B351" s="26"/>
      <c r="C351" s="77">
        <v>20</v>
      </c>
      <c r="D351" s="77"/>
      <c r="E351" s="77"/>
      <c r="F351" s="77"/>
      <c r="G351" s="77">
        <f t="shared" si="109"/>
        <v>20</v>
      </c>
      <c r="H351" s="6">
        <f t="shared" si="96"/>
        <v>20</v>
      </c>
    </row>
    <row r="352" spans="1:8" ht="15.75" x14ac:dyDescent="0.25">
      <c r="A352" s="7" t="s">
        <v>276</v>
      </c>
      <c r="B352" s="26"/>
      <c r="C352" s="77">
        <v>67</v>
      </c>
      <c r="D352" s="77"/>
      <c r="E352" s="77"/>
      <c r="F352" s="77"/>
      <c r="G352" s="77">
        <f t="shared" si="109"/>
        <v>67</v>
      </c>
      <c r="H352" s="6">
        <f t="shared" si="96"/>
        <v>67</v>
      </c>
    </row>
    <row r="353" spans="1:8" ht="15.75" x14ac:dyDescent="0.25">
      <c r="A353" s="7" t="s">
        <v>277</v>
      </c>
      <c r="B353" s="26"/>
      <c r="C353" s="77"/>
      <c r="D353" s="77"/>
      <c r="E353" s="77"/>
      <c r="F353" s="77"/>
      <c r="G353" s="77">
        <f t="shared" si="109"/>
        <v>0</v>
      </c>
      <c r="H353" s="6">
        <f t="shared" si="96"/>
        <v>0</v>
      </c>
    </row>
    <row r="354" spans="1:8" ht="15.75" x14ac:dyDescent="0.25">
      <c r="A354" s="7" t="s">
        <v>201</v>
      </c>
      <c r="B354" s="26"/>
      <c r="C354" s="77">
        <v>20</v>
      </c>
      <c r="D354" s="77"/>
      <c r="E354" s="77"/>
      <c r="F354" s="77"/>
      <c r="G354" s="77">
        <f t="shared" si="109"/>
        <v>20</v>
      </c>
      <c r="H354" s="6">
        <f t="shared" si="96"/>
        <v>20</v>
      </c>
    </row>
    <row r="355" spans="1:8" ht="15.75" x14ac:dyDescent="0.25">
      <c r="A355" s="7" t="s">
        <v>506</v>
      </c>
      <c r="B355" s="26"/>
      <c r="C355" s="77">
        <v>22</v>
      </c>
      <c r="D355" s="77"/>
      <c r="E355" s="77"/>
      <c r="F355" s="77"/>
      <c r="G355" s="77">
        <f t="shared" si="109"/>
        <v>22</v>
      </c>
      <c r="H355" s="6">
        <f t="shared" si="96"/>
        <v>22</v>
      </c>
    </row>
    <row r="356" spans="1:8" ht="15.75" x14ac:dyDescent="0.25">
      <c r="A356" s="7" t="s">
        <v>505</v>
      </c>
      <c r="B356" s="26"/>
      <c r="C356" s="77">
        <v>40</v>
      </c>
      <c r="D356" s="77"/>
      <c r="E356" s="77"/>
      <c r="F356" s="77"/>
      <c r="G356" s="77">
        <f t="shared" si="109"/>
        <v>40</v>
      </c>
      <c r="H356" s="6">
        <f t="shared" si="96"/>
        <v>40</v>
      </c>
    </row>
    <row r="357" spans="1:8" ht="31.5" x14ac:dyDescent="0.25">
      <c r="A357" s="80" t="s">
        <v>432</v>
      </c>
      <c r="B357" s="116"/>
      <c r="C357" s="117">
        <v>17</v>
      </c>
      <c r="D357" s="81"/>
      <c r="E357" s="81"/>
      <c r="F357" s="81"/>
      <c r="G357" s="77">
        <f t="shared" si="109"/>
        <v>17</v>
      </c>
      <c r="H357" s="6">
        <f t="shared" si="96"/>
        <v>17</v>
      </c>
    </row>
    <row r="358" spans="1:8" ht="15.75" x14ac:dyDescent="0.25">
      <c r="A358" s="60" t="s">
        <v>443</v>
      </c>
      <c r="B358" s="56"/>
      <c r="C358" s="69">
        <v>5</v>
      </c>
      <c r="D358" s="77"/>
      <c r="E358" s="69"/>
      <c r="F358" s="69"/>
      <c r="G358" s="77">
        <f t="shared" si="109"/>
        <v>5</v>
      </c>
      <c r="H358" s="6">
        <f t="shared" si="96"/>
        <v>5</v>
      </c>
    </row>
    <row r="359" spans="1:8" ht="15.75" x14ac:dyDescent="0.25">
      <c r="A359" s="60" t="s">
        <v>444</v>
      </c>
      <c r="B359" s="56"/>
      <c r="C359" s="69">
        <v>5</v>
      </c>
      <c r="D359" s="77"/>
      <c r="E359" s="69"/>
      <c r="F359" s="69"/>
      <c r="G359" s="77">
        <f t="shared" si="109"/>
        <v>5</v>
      </c>
      <c r="H359" s="6">
        <f t="shared" si="96"/>
        <v>5</v>
      </c>
    </row>
    <row r="360" spans="1:8" ht="15.75" x14ac:dyDescent="0.25">
      <c r="A360" s="60" t="s">
        <v>445</v>
      </c>
      <c r="B360" s="56"/>
      <c r="C360" s="69">
        <v>5</v>
      </c>
      <c r="D360" s="77"/>
      <c r="E360" s="69"/>
      <c r="F360" s="69"/>
      <c r="G360" s="77">
        <f t="shared" si="109"/>
        <v>5</v>
      </c>
      <c r="H360" s="6">
        <f t="shared" si="96"/>
        <v>5</v>
      </c>
    </row>
    <row r="361" spans="1:8" ht="15.75" x14ac:dyDescent="0.25">
      <c r="A361" s="60" t="s">
        <v>446</v>
      </c>
      <c r="B361" s="56"/>
      <c r="C361" s="69">
        <v>5</v>
      </c>
      <c r="D361" s="77"/>
      <c r="E361" s="69"/>
      <c r="F361" s="69"/>
      <c r="G361" s="77">
        <f t="shared" si="109"/>
        <v>5</v>
      </c>
      <c r="H361" s="6">
        <f t="shared" si="96"/>
        <v>5</v>
      </c>
    </row>
    <row r="362" spans="1:8" ht="15.75" x14ac:dyDescent="0.25">
      <c r="A362" s="60" t="s">
        <v>453</v>
      </c>
      <c r="B362" s="83"/>
      <c r="C362" s="69">
        <v>53</v>
      </c>
      <c r="D362" s="77"/>
      <c r="E362" s="69"/>
      <c r="F362" s="69"/>
      <c r="G362" s="77">
        <f t="shared" si="109"/>
        <v>53</v>
      </c>
      <c r="H362" s="6">
        <f t="shared" si="96"/>
        <v>53</v>
      </c>
    </row>
    <row r="363" spans="1:8" ht="15.75" x14ac:dyDescent="0.25">
      <c r="A363" s="60" t="s">
        <v>454</v>
      </c>
      <c r="B363" s="83"/>
      <c r="C363" s="69">
        <v>150</v>
      </c>
      <c r="D363" s="77"/>
      <c r="E363" s="69"/>
      <c r="F363" s="69"/>
      <c r="G363" s="77">
        <f t="shared" si="109"/>
        <v>150</v>
      </c>
      <c r="H363" s="6">
        <f t="shared" si="96"/>
        <v>150</v>
      </c>
    </row>
    <row r="364" spans="1:8" ht="15.75" x14ac:dyDescent="0.25">
      <c r="A364" s="104" t="s">
        <v>498</v>
      </c>
      <c r="B364" s="26"/>
      <c r="C364" s="77">
        <v>104</v>
      </c>
      <c r="D364" s="77"/>
      <c r="E364" s="69"/>
      <c r="F364" s="69"/>
      <c r="G364" s="77">
        <f t="shared" si="109"/>
        <v>104</v>
      </c>
      <c r="H364" s="6">
        <f t="shared" si="96"/>
        <v>104</v>
      </c>
    </row>
    <row r="365" spans="1:8" ht="15.75" x14ac:dyDescent="0.25">
      <c r="A365" s="104" t="s">
        <v>499</v>
      </c>
      <c r="B365" s="26"/>
      <c r="C365" s="77">
        <v>52</v>
      </c>
      <c r="D365" s="77"/>
      <c r="E365" s="69"/>
      <c r="F365" s="69"/>
      <c r="G365" s="77">
        <f t="shared" si="109"/>
        <v>52</v>
      </c>
      <c r="H365" s="6">
        <f t="shared" si="96"/>
        <v>52</v>
      </c>
    </row>
    <row r="366" spans="1:8" ht="15.75" x14ac:dyDescent="0.25">
      <c r="A366" s="7" t="s">
        <v>500</v>
      </c>
      <c r="B366" s="26"/>
      <c r="C366" s="77">
        <v>10</v>
      </c>
      <c r="D366" s="77"/>
      <c r="E366" s="69"/>
      <c r="F366" s="69"/>
      <c r="G366" s="77">
        <f t="shared" si="109"/>
        <v>10</v>
      </c>
      <c r="H366" s="6">
        <f t="shared" si="96"/>
        <v>10</v>
      </c>
    </row>
    <row r="367" spans="1:8" ht="15.75" x14ac:dyDescent="0.25">
      <c r="A367" s="7" t="s">
        <v>548</v>
      </c>
      <c r="B367" s="26"/>
      <c r="C367" s="77">
        <v>40</v>
      </c>
      <c r="D367" s="77"/>
      <c r="E367" s="69"/>
      <c r="F367" s="69"/>
      <c r="G367" s="77">
        <f t="shared" si="109"/>
        <v>40</v>
      </c>
      <c r="H367" s="6">
        <f t="shared" si="96"/>
        <v>40</v>
      </c>
    </row>
    <row r="368" spans="1:8" ht="15.75" x14ac:dyDescent="0.25">
      <c r="A368" s="105" t="s">
        <v>501</v>
      </c>
      <c r="B368" s="26"/>
      <c r="C368" s="77">
        <v>50</v>
      </c>
      <c r="D368" s="77"/>
      <c r="E368" s="69"/>
      <c r="F368" s="69"/>
      <c r="G368" s="77">
        <f t="shared" si="109"/>
        <v>50</v>
      </c>
      <c r="H368" s="6">
        <f t="shared" si="96"/>
        <v>50</v>
      </c>
    </row>
    <row r="369" spans="1:8" ht="47.25" x14ac:dyDescent="0.25">
      <c r="A369" s="60" t="s">
        <v>455</v>
      </c>
      <c r="B369" s="83"/>
      <c r="C369" s="69">
        <v>35</v>
      </c>
      <c r="D369" s="77"/>
      <c r="E369" s="69"/>
      <c r="F369" s="69"/>
      <c r="G369" s="77">
        <f t="shared" si="109"/>
        <v>35</v>
      </c>
      <c r="H369" s="6">
        <f t="shared" si="96"/>
        <v>35</v>
      </c>
    </row>
    <row r="370" spans="1:8" ht="15.75" x14ac:dyDescent="0.25">
      <c r="A370" s="60" t="s">
        <v>456</v>
      </c>
      <c r="B370" s="83"/>
      <c r="C370" s="69">
        <v>120</v>
      </c>
      <c r="D370" s="77"/>
      <c r="E370" s="69"/>
      <c r="F370" s="69"/>
      <c r="G370" s="77">
        <f t="shared" si="109"/>
        <v>120</v>
      </c>
      <c r="H370" s="6">
        <f t="shared" si="96"/>
        <v>120</v>
      </c>
    </row>
    <row r="371" spans="1:8" ht="31.5" x14ac:dyDescent="0.25">
      <c r="A371" s="60" t="s">
        <v>457</v>
      </c>
      <c r="B371" s="83"/>
      <c r="C371" s="69">
        <v>10</v>
      </c>
      <c r="D371" s="77"/>
      <c r="E371" s="69"/>
      <c r="F371" s="69"/>
      <c r="G371" s="77">
        <f t="shared" si="109"/>
        <v>10</v>
      </c>
      <c r="H371" s="6">
        <f t="shared" si="96"/>
        <v>10</v>
      </c>
    </row>
    <row r="372" spans="1:8" ht="15.75" x14ac:dyDescent="0.25">
      <c r="A372" s="60" t="s">
        <v>458</v>
      </c>
      <c r="B372" s="83"/>
      <c r="C372" s="69">
        <v>80</v>
      </c>
      <c r="D372" s="77"/>
      <c r="E372" s="69"/>
      <c r="F372" s="69"/>
      <c r="G372" s="77">
        <f t="shared" si="109"/>
        <v>80</v>
      </c>
      <c r="H372" s="6">
        <f t="shared" si="96"/>
        <v>80</v>
      </c>
    </row>
    <row r="373" spans="1:8" ht="47.25" x14ac:dyDescent="0.25">
      <c r="A373" s="60" t="s">
        <v>459</v>
      </c>
      <c r="B373" s="83"/>
      <c r="C373" s="69">
        <v>85</v>
      </c>
      <c r="D373" s="77"/>
      <c r="E373" s="69"/>
      <c r="F373" s="69"/>
      <c r="G373" s="77">
        <f t="shared" si="109"/>
        <v>85</v>
      </c>
      <c r="H373" s="6">
        <f t="shared" si="96"/>
        <v>85</v>
      </c>
    </row>
    <row r="374" spans="1:8" ht="15.75" x14ac:dyDescent="0.25">
      <c r="A374" s="60" t="s">
        <v>460</v>
      </c>
      <c r="B374" s="83"/>
      <c r="C374" s="69">
        <v>75</v>
      </c>
      <c r="D374" s="77"/>
      <c r="E374" s="69"/>
      <c r="F374" s="69"/>
      <c r="G374" s="77">
        <f t="shared" si="109"/>
        <v>75</v>
      </c>
      <c r="H374" s="6">
        <f t="shared" si="96"/>
        <v>75</v>
      </c>
    </row>
    <row r="375" spans="1:8" ht="15.75" x14ac:dyDescent="0.25">
      <c r="A375" s="87" t="s">
        <v>473</v>
      </c>
      <c r="B375" s="83"/>
      <c r="C375" s="69">
        <v>12</v>
      </c>
      <c r="D375" s="77"/>
      <c r="E375" s="69"/>
      <c r="F375" s="69"/>
      <c r="G375" s="77">
        <f t="shared" si="109"/>
        <v>12</v>
      </c>
      <c r="H375" s="6">
        <f t="shared" si="96"/>
        <v>12</v>
      </c>
    </row>
    <row r="376" spans="1:8" ht="15.75" x14ac:dyDescent="0.25">
      <c r="A376" s="60" t="s">
        <v>547</v>
      </c>
      <c r="B376" s="83"/>
      <c r="C376" s="69">
        <v>40</v>
      </c>
      <c r="D376" s="77"/>
      <c r="E376" s="69"/>
      <c r="F376" s="69"/>
      <c r="G376" s="77">
        <f t="shared" si="109"/>
        <v>40</v>
      </c>
      <c r="H376" s="6">
        <f t="shared" si="96"/>
        <v>40</v>
      </c>
    </row>
    <row r="377" spans="1:8" ht="31.5" x14ac:dyDescent="0.25">
      <c r="A377" s="60" t="s">
        <v>557</v>
      </c>
      <c r="B377" s="83"/>
      <c r="C377" s="69">
        <v>71</v>
      </c>
      <c r="D377" s="77"/>
      <c r="E377" s="69"/>
      <c r="F377" s="69"/>
      <c r="G377" s="77">
        <f t="shared" si="109"/>
        <v>71</v>
      </c>
      <c r="H377" s="6">
        <f t="shared" si="96"/>
        <v>71</v>
      </c>
    </row>
    <row r="378" spans="1:8" ht="47.25" x14ac:dyDescent="0.25">
      <c r="A378" s="60" t="s">
        <v>558</v>
      </c>
      <c r="B378" s="83"/>
      <c r="C378" s="69">
        <v>80</v>
      </c>
      <c r="D378" s="77"/>
      <c r="E378" s="69"/>
      <c r="F378" s="69"/>
      <c r="G378" s="77">
        <v>80</v>
      </c>
      <c r="H378" s="6">
        <f t="shared" si="96"/>
        <v>80</v>
      </c>
    </row>
    <row r="379" spans="1:8" ht="15.75" x14ac:dyDescent="0.25">
      <c r="A379" s="60" t="s">
        <v>461</v>
      </c>
      <c r="B379" s="83"/>
      <c r="C379" s="69">
        <v>0</v>
      </c>
      <c r="D379" s="77"/>
      <c r="E379" s="69"/>
      <c r="F379" s="69"/>
      <c r="G379" s="77">
        <f t="shared" ref="G379:G385" si="110">+E379+D379+C379</f>
        <v>0</v>
      </c>
      <c r="H379" s="6">
        <f t="shared" si="96"/>
        <v>0</v>
      </c>
    </row>
    <row r="380" spans="1:8" ht="15.75" x14ac:dyDescent="0.25">
      <c r="A380" s="60" t="s">
        <v>462</v>
      </c>
      <c r="B380" s="83"/>
      <c r="C380" s="69">
        <v>90</v>
      </c>
      <c r="D380" s="77"/>
      <c r="E380" s="69"/>
      <c r="F380" s="69"/>
      <c r="G380" s="77">
        <f t="shared" si="110"/>
        <v>90</v>
      </c>
      <c r="H380" s="6">
        <f t="shared" si="96"/>
        <v>90</v>
      </c>
    </row>
    <row r="381" spans="1:8" ht="15.75" x14ac:dyDescent="0.25">
      <c r="A381" s="60" t="s">
        <v>463</v>
      </c>
      <c r="B381" s="83"/>
      <c r="C381" s="69">
        <v>50</v>
      </c>
      <c r="D381" s="77"/>
      <c r="E381" s="69"/>
      <c r="F381" s="69"/>
      <c r="G381" s="77">
        <f t="shared" si="110"/>
        <v>50</v>
      </c>
      <c r="H381" s="6">
        <f t="shared" si="96"/>
        <v>50</v>
      </c>
    </row>
    <row r="382" spans="1:8" ht="31.5" x14ac:dyDescent="0.25">
      <c r="A382" s="60" t="s">
        <v>541</v>
      </c>
      <c r="B382" s="83"/>
      <c r="C382" s="69">
        <v>2</v>
      </c>
      <c r="D382" s="77"/>
      <c r="E382" s="69"/>
      <c r="F382" s="69"/>
      <c r="G382" s="77">
        <f t="shared" si="110"/>
        <v>2</v>
      </c>
      <c r="H382" s="6">
        <f t="shared" si="96"/>
        <v>2</v>
      </c>
    </row>
    <row r="383" spans="1:8" ht="38.25" customHeight="1" x14ac:dyDescent="0.25">
      <c r="A383" s="60" t="s">
        <v>516</v>
      </c>
      <c r="B383" s="83"/>
      <c r="C383" s="69">
        <v>51</v>
      </c>
      <c r="D383" s="77"/>
      <c r="E383" s="69"/>
      <c r="F383" s="69"/>
      <c r="G383" s="77">
        <f t="shared" si="110"/>
        <v>51</v>
      </c>
      <c r="H383" s="6">
        <f t="shared" si="96"/>
        <v>51</v>
      </c>
    </row>
    <row r="384" spans="1:8" ht="31.5" x14ac:dyDescent="0.25">
      <c r="A384" s="64" t="s">
        <v>376</v>
      </c>
      <c r="B384" s="59" t="s">
        <v>389</v>
      </c>
      <c r="C384" s="66">
        <v>7460</v>
      </c>
      <c r="D384" s="13"/>
      <c r="E384" s="66"/>
      <c r="F384" s="66"/>
      <c r="G384" s="13">
        <f>+F384+C384</f>
        <v>7460</v>
      </c>
      <c r="H384" s="6">
        <f t="shared" si="96"/>
        <v>7460</v>
      </c>
    </row>
    <row r="385" spans="1:8" ht="31.5" x14ac:dyDescent="0.25">
      <c r="A385" s="64" t="s">
        <v>377</v>
      </c>
      <c r="B385" s="59" t="s">
        <v>390</v>
      </c>
      <c r="C385" s="66">
        <v>6103</v>
      </c>
      <c r="D385" s="13"/>
      <c r="E385" s="66"/>
      <c r="F385" s="66"/>
      <c r="G385" s="13">
        <f t="shared" si="110"/>
        <v>6103</v>
      </c>
      <c r="H385" s="6">
        <f t="shared" si="96"/>
        <v>6103</v>
      </c>
    </row>
    <row r="386" spans="1:8" ht="15.75" x14ac:dyDescent="0.25">
      <c r="A386" s="12" t="s">
        <v>315</v>
      </c>
      <c r="B386" s="59" t="s">
        <v>530</v>
      </c>
      <c r="C386" s="66">
        <f>C387+C388</f>
        <v>1462</v>
      </c>
      <c r="D386" s="66">
        <f t="shared" ref="D386:G386" si="111">D387+D388</f>
        <v>0</v>
      </c>
      <c r="E386" s="66">
        <f t="shared" si="111"/>
        <v>0</v>
      </c>
      <c r="F386" s="66"/>
      <c r="G386" s="66">
        <f t="shared" si="111"/>
        <v>1462</v>
      </c>
      <c r="H386" s="6">
        <f t="shared" si="96"/>
        <v>1462</v>
      </c>
    </row>
    <row r="387" spans="1:8" ht="31.5" x14ac:dyDescent="0.25">
      <c r="A387" s="11" t="s">
        <v>308</v>
      </c>
      <c r="B387" s="59"/>
      <c r="C387" s="69">
        <v>332</v>
      </c>
      <c r="D387" s="69"/>
      <c r="E387" s="69"/>
      <c r="F387" s="69"/>
      <c r="G387" s="77">
        <f>+D387+C387</f>
        <v>332</v>
      </c>
      <c r="H387" s="6">
        <f t="shared" si="96"/>
        <v>332</v>
      </c>
    </row>
    <row r="388" spans="1:8" ht="31.5" x14ac:dyDescent="0.25">
      <c r="A388" s="11" t="s">
        <v>306</v>
      </c>
      <c r="B388" s="59"/>
      <c r="C388" s="69">
        <v>1130</v>
      </c>
      <c r="D388" s="69"/>
      <c r="E388" s="69"/>
      <c r="F388" s="69"/>
      <c r="G388" s="77">
        <v>1130</v>
      </c>
      <c r="H388" s="6">
        <f t="shared" si="96"/>
        <v>1130</v>
      </c>
    </row>
    <row r="389" spans="1:8" ht="15.75" x14ac:dyDescent="0.25">
      <c r="A389" s="12" t="s">
        <v>315</v>
      </c>
      <c r="B389" s="53" t="s">
        <v>316</v>
      </c>
      <c r="C389" s="66">
        <f>+C390+C391+C392+C393+C394+C395+C396+C397+C398+C399+C400+C401+C402+C403+C404</f>
        <v>12284</v>
      </c>
      <c r="D389" s="66">
        <f t="shared" ref="D389:G389" si="112">+D390+D391+D392+D393+D394+D395+D396+D397+D398+D399+D400+D401+D402+D403+D404</f>
        <v>0</v>
      </c>
      <c r="E389" s="66">
        <f t="shared" si="112"/>
        <v>929</v>
      </c>
      <c r="F389" s="66">
        <f t="shared" si="112"/>
        <v>0</v>
      </c>
      <c r="G389" s="66">
        <f t="shared" si="112"/>
        <v>13213</v>
      </c>
      <c r="H389" s="6">
        <f t="shared" si="96"/>
        <v>13213</v>
      </c>
    </row>
    <row r="390" spans="1:8" ht="32.25" customHeight="1" x14ac:dyDescent="0.25">
      <c r="A390" s="11" t="s">
        <v>297</v>
      </c>
      <c r="B390" s="50"/>
      <c r="C390" s="69">
        <v>50</v>
      </c>
      <c r="D390" s="77"/>
      <c r="E390" s="69"/>
      <c r="F390" s="69"/>
      <c r="G390" s="77">
        <f t="shared" ref="G390:G404" si="113">+E390+D390+C390</f>
        <v>50</v>
      </c>
      <c r="H390" s="6">
        <f t="shared" si="96"/>
        <v>50</v>
      </c>
    </row>
    <row r="391" spans="1:8" ht="31.5" x14ac:dyDescent="0.25">
      <c r="A391" s="10" t="s">
        <v>298</v>
      </c>
      <c r="B391" s="51"/>
      <c r="C391" s="73">
        <v>4281</v>
      </c>
      <c r="D391" s="77"/>
      <c r="E391" s="69"/>
      <c r="F391" s="69"/>
      <c r="G391" s="77">
        <f t="shared" si="113"/>
        <v>4281</v>
      </c>
      <c r="H391" s="6">
        <f t="shared" si="96"/>
        <v>4281</v>
      </c>
    </row>
    <row r="392" spans="1:8" ht="31.5" x14ac:dyDescent="0.25">
      <c r="A392" s="10" t="s">
        <v>296</v>
      </c>
      <c r="B392" s="50"/>
      <c r="C392" s="69">
        <v>4972</v>
      </c>
      <c r="D392" s="77"/>
      <c r="E392" s="69"/>
      <c r="F392" s="69"/>
      <c r="G392" s="77">
        <f t="shared" si="113"/>
        <v>4972</v>
      </c>
      <c r="H392" s="6">
        <f t="shared" ref="H392:H455" si="114">+F392+E392+C392</f>
        <v>4972</v>
      </c>
    </row>
    <row r="393" spans="1:8" ht="31.5" x14ac:dyDescent="0.25">
      <c r="A393" s="10" t="s">
        <v>358</v>
      </c>
      <c r="B393" s="51"/>
      <c r="C393" s="73">
        <v>50</v>
      </c>
      <c r="D393" s="77"/>
      <c r="E393" s="69"/>
      <c r="F393" s="69"/>
      <c r="G393" s="77">
        <f t="shared" si="113"/>
        <v>50</v>
      </c>
      <c r="H393" s="6">
        <f t="shared" si="114"/>
        <v>50</v>
      </c>
    </row>
    <row r="394" spans="1:8" ht="15.75" x14ac:dyDescent="0.25">
      <c r="A394" s="7" t="s">
        <v>299</v>
      </c>
      <c r="B394" s="50"/>
      <c r="C394" s="69">
        <v>801</v>
      </c>
      <c r="D394" s="77"/>
      <c r="E394" s="69"/>
      <c r="F394" s="69"/>
      <c r="G394" s="77">
        <f t="shared" si="113"/>
        <v>801</v>
      </c>
      <c r="H394" s="6">
        <f t="shared" si="114"/>
        <v>801</v>
      </c>
    </row>
    <row r="395" spans="1:8" ht="31.5" x14ac:dyDescent="0.25">
      <c r="A395" s="11" t="s">
        <v>300</v>
      </c>
      <c r="B395" s="50"/>
      <c r="C395" s="69">
        <v>50</v>
      </c>
      <c r="D395" s="77"/>
      <c r="E395" s="69"/>
      <c r="F395" s="69"/>
      <c r="G395" s="77">
        <f t="shared" si="113"/>
        <v>50</v>
      </c>
      <c r="H395" s="6">
        <f t="shared" si="114"/>
        <v>50</v>
      </c>
    </row>
    <row r="396" spans="1:8" ht="31.5" x14ac:dyDescent="0.25">
      <c r="A396" s="10" t="s">
        <v>301</v>
      </c>
      <c r="B396" s="51"/>
      <c r="C396" s="73">
        <v>263</v>
      </c>
      <c r="D396" s="77"/>
      <c r="E396" s="69">
        <v>929</v>
      </c>
      <c r="F396" s="69"/>
      <c r="G396" s="77">
        <f t="shared" si="113"/>
        <v>1192</v>
      </c>
      <c r="H396" s="6">
        <f t="shared" si="114"/>
        <v>1192</v>
      </c>
    </row>
    <row r="397" spans="1:8" ht="31.5" x14ac:dyDescent="0.25">
      <c r="A397" s="10" t="s">
        <v>302</v>
      </c>
      <c r="B397" s="28"/>
      <c r="C397" s="73">
        <v>1503</v>
      </c>
      <c r="D397" s="77"/>
      <c r="E397" s="69"/>
      <c r="F397" s="69"/>
      <c r="G397" s="77">
        <f t="shared" si="113"/>
        <v>1503</v>
      </c>
      <c r="H397" s="6">
        <f t="shared" si="114"/>
        <v>1503</v>
      </c>
    </row>
    <row r="398" spans="1:8" ht="15.75" x14ac:dyDescent="0.25">
      <c r="A398" s="43" t="s">
        <v>303</v>
      </c>
      <c r="B398" s="26"/>
      <c r="C398" s="73">
        <v>10</v>
      </c>
      <c r="D398" s="77"/>
      <c r="E398" s="69"/>
      <c r="F398" s="69"/>
      <c r="G398" s="77">
        <f t="shared" si="113"/>
        <v>10</v>
      </c>
      <c r="H398" s="6">
        <f t="shared" si="114"/>
        <v>10</v>
      </c>
    </row>
    <row r="399" spans="1:8" ht="31.5" x14ac:dyDescent="0.25">
      <c r="A399" s="11" t="s">
        <v>305</v>
      </c>
      <c r="B399" s="50"/>
      <c r="C399" s="73">
        <v>100</v>
      </c>
      <c r="D399" s="77"/>
      <c r="E399" s="69"/>
      <c r="F399" s="69"/>
      <c r="G399" s="77">
        <f t="shared" si="113"/>
        <v>100</v>
      </c>
      <c r="H399" s="6">
        <f t="shared" si="114"/>
        <v>100</v>
      </c>
    </row>
    <row r="400" spans="1:8" ht="31.5" x14ac:dyDescent="0.25">
      <c r="A400" s="11" t="s">
        <v>306</v>
      </c>
      <c r="B400" s="50"/>
      <c r="C400" s="73">
        <v>0</v>
      </c>
      <c r="D400" s="77">
        <v>0</v>
      </c>
      <c r="E400" s="69"/>
      <c r="F400" s="69"/>
      <c r="G400" s="77">
        <f t="shared" si="113"/>
        <v>0</v>
      </c>
      <c r="H400" s="6">
        <f t="shared" si="114"/>
        <v>0</v>
      </c>
    </row>
    <row r="401" spans="1:8" ht="31.5" x14ac:dyDescent="0.25">
      <c r="A401" s="11" t="s">
        <v>307</v>
      </c>
      <c r="B401" s="50"/>
      <c r="C401" s="73">
        <v>184</v>
      </c>
      <c r="D401" s="77"/>
      <c r="E401" s="69"/>
      <c r="F401" s="69"/>
      <c r="G401" s="77">
        <f t="shared" si="113"/>
        <v>184</v>
      </c>
      <c r="H401" s="6">
        <f t="shared" si="114"/>
        <v>184</v>
      </c>
    </row>
    <row r="402" spans="1:8" ht="31.5" x14ac:dyDescent="0.25">
      <c r="A402" s="11" t="s">
        <v>308</v>
      </c>
      <c r="B402" s="50"/>
      <c r="C402" s="73">
        <v>0</v>
      </c>
      <c r="D402" s="77">
        <v>0</v>
      </c>
      <c r="E402" s="69"/>
      <c r="F402" s="69"/>
      <c r="G402" s="77">
        <f t="shared" si="113"/>
        <v>0</v>
      </c>
      <c r="H402" s="6">
        <f t="shared" si="114"/>
        <v>0</v>
      </c>
    </row>
    <row r="403" spans="1:8" ht="31.5" x14ac:dyDescent="0.25">
      <c r="A403" s="52" t="s">
        <v>309</v>
      </c>
      <c r="B403" s="50"/>
      <c r="C403" s="73">
        <v>10</v>
      </c>
      <c r="D403" s="77"/>
      <c r="E403" s="69"/>
      <c r="F403" s="69"/>
      <c r="G403" s="77">
        <f t="shared" si="113"/>
        <v>10</v>
      </c>
      <c r="H403" s="6">
        <f t="shared" si="114"/>
        <v>10</v>
      </c>
    </row>
    <row r="404" spans="1:8" ht="31.5" x14ac:dyDescent="0.25">
      <c r="A404" s="11" t="s">
        <v>314</v>
      </c>
      <c r="B404" s="50"/>
      <c r="C404" s="73">
        <v>10</v>
      </c>
      <c r="D404" s="77"/>
      <c r="E404" s="69"/>
      <c r="F404" s="69"/>
      <c r="G404" s="77">
        <f t="shared" si="113"/>
        <v>10</v>
      </c>
      <c r="H404" s="6">
        <f t="shared" si="114"/>
        <v>10</v>
      </c>
    </row>
    <row r="405" spans="1:8" ht="15.75" x14ac:dyDescent="0.25">
      <c r="A405" s="12" t="s">
        <v>187</v>
      </c>
      <c r="B405" s="8" t="s">
        <v>127</v>
      </c>
      <c r="C405" s="66">
        <f>+C407+C408+C409+C410+C411+C412+C413+C414+C415+C416+C417+C418+C419+C420+C422+C423+C424+C425+C426+C427+C428+C429+C430+C431+C432+C435+C436+C437+C438+C441+C442+C443+C406+C421+C433+C434+C439+C440</f>
        <v>6553</v>
      </c>
      <c r="D405" s="66">
        <f t="shared" ref="D405:G405" si="115">+D407+D408+D409+D410+D411+D412+D413+D414+D415+D416+D417+D418+D419+D420+D422+D423+D424+D425+D426+D427+D428+D429+D430+D431+D432+D435+D436+D437+D438+D441+D442+D443+D406+D421+D433+D434+D439+D440</f>
        <v>0</v>
      </c>
      <c r="E405" s="66">
        <f t="shared" si="115"/>
        <v>0</v>
      </c>
      <c r="F405" s="66">
        <f t="shared" si="115"/>
        <v>0</v>
      </c>
      <c r="G405" s="66">
        <f t="shared" si="115"/>
        <v>6553</v>
      </c>
      <c r="H405" s="6">
        <f t="shared" si="114"/>
        <v>6553</v>
      </c>
    </row>
    <row r="406" spans="1:8" ht="31.5" x14ac:dyDescent="0.25">
      <c r="A406" s="10" t="s">
        <v>539</v>
      </c>
      <c r="B406" s="8"/>
      <c r="C406" s="69">
        <v>10</v>
      </c>
      <c r="D406" s="69"/>
      <c r="E406" s="69"/>
      <c r="F406" s="69"/>
      <c r="G406" s="77">
        <v>10</v>
      </c>
      <c r="H406" s="6">
        <f t="shared" si="114"/>
        <v>10</v>
      </c>
    </row>
    <row r="407" spans="1:8" ht="15.75" x14ac:dyDescent="0.25">
      <c r="A407" s="7" t="s">
        <v>439</v>
      </c>
      <c r="B407" s="8"/>
      <c r="C407" s="69">
        <v>5</v>
      </c>
      <c r="D407" s="69"/>
      <c r="E407" s="69"/>
      <c r="F407" s="69"/>
      <c r="G407" s="77">
        <f t="shared" ref="G407:G419" si="116">+E407+D407+C407</f>
        <v>5</v>
      </c>
      <c r="H407" s="6">
        <f t="shared" si="114"/>
        <v>5</v>
      </c>
    </row>
    <row r="408" spans="1:8" ht="15.75" x14ac:dyDescent="0.25">
      <c r="A408" s="7" t="s">
        <v>441</v>
      </c>
      <c r="B408" s="8"/>
      <c r="C408" s="69">
        <v>40</v>
      </c>
      <c r="D408" s="77"/>
      <c r="E408" s="69"/>
      <c r="F408" s="69"/>
      <c r="G408" s="77">
        <f t="shared" si="116"/>
        <v>40</v>
      </c>
      <c r="H408" s="6">
        <f t="shared" si="114"/>
        <v>40</v>
      </c>
    </row>
    <row r="409" spans="1:8" ht="15.75" x14ac:dyDescent="0.25">
      <c r="A409" s="43" t="s">
        <v>442</v>
      </c>
      <c r="B409" s="8"/>
      <c r="C409" s="69">
        <v>180</v>
      </c>
      <c r="D409" s="77"/>
      <c r="E409" s="69"/>
      <c r="F409" s="69"/>
      <c r="G409" s="77">
        <f t="shared" si="116"/>
        <v>180</v>
      </c>
      <c r="H409" s="6">
        <f t="shared" si="114"/>
        <v>180</v>
      </c>
    </row>
    <row r="410" spans="1:8" ht="15.75" x14ac:dyDescent="0.25">
      <c r="A410" s="7" t="s">
        <v>522</v>
      </c>
      <c r="B410" s="8"/>
      <c r="C410" s="69">
        <v>300</v>
      </c>
      <c r="D410" s="77"/>
      <c r="E410" s="69"/>
      <c r="F410" s="69"/>
      <c r="G410" s="77">
        <f t="shared" si="116"/>
        <v>300</v>
      </c>
      <c r="H410" s="6">
        <f t="shared" si="114"/>
        <v>300</v>
      </c>
    </row>
    <row r="411" spans="1:8" ht="15.75" x14ac:dyDescent="0.25">
      <c r="A411" s="7" t="s">
        <v>440</v>
      </c>
      <c r="B411" s="8"/>
      <c r="C411" s="69">
        <v>0</v>
      </c>
      <c r="D411" s="77"/>
      <c r="E411" s="69"/>
      <c r="F411" s="69"/>
      <c r="G411" s="77">
        <f t="shared" si="116"/>
        <v>0</v>
      </c>
      <c r="H411" s="6">
        <f t="shared" si="114"/>
        <v>0</v>
      </c>
    </row>
    <row r="412" spans="1:8" ht="31.5" x14ac:dyDescent="0.25">
      <c r="A412" s="11" t="s">
        <v>433</v>
      </c>
      <c r="B412" s="8"/>
      <c r="C412" s="69">
        <v>100</v>
      </c>
      <c r="D412" s="77"/>
      <c r="E412" s="69"/>
      <c r="F412" s="69"/>
      <c r="G412" s="77">
        <f t="shared" si="116"/>
        <v>100</v>
      </c>
      <c r="H412" s="6">
        <f t="shared" si="114"/>
        <v>100</v>
      </c>
    </row>
    <row r="413" spans="1:8" ht="31.5" x14ac:dyDescent="0.25">
      <c r="A413" s="11" t="s">
        <v>309</v>
      </c>
      <c r="B413" s="8"/>
      <c r="C413" s="69">
        <v>10</v>
      </c>
      <c r="D413" s="77"/>
      <c r="E413" s="69"/>
      <c r="F413" s="69"/>
      <c r="G413" s="77">
        <f t="shared" si="116"/>
        <v>10</v>
      </c>
      <c r="H413" s="6">
        <f t="shared" si="114"/>
        <v>10</v>
      </c>
    </row>
    <row r="414" spans="1:8" ht="31.5" x14ac:dyDescent="0.25">
      <c r="A414" s="54" t="s">
        <v>327</v>
      </c>
      <c r="B414" s="8"/>
      <c r="C414" s="69">
        <v>100</v>
      </c>
      <c r="D414" s="77"/>
      <c r="E414" s="69"/>
      <c r="F414" s="69"/>
      <c r="G414" s="77">
        <f t="shared" si="116"/>
        <v>100</v>
      </c>
      <c r="H414" s="6">
        <f t="shared" si="114"/>
        <v>100</v>
      </c>
    </row>
    <row r="415" spans="1:8" ht="31.5" x14ac:dyDescent="0.25">
      <c r="A415" s="54" t="s">
        <v>328</v>
      </c>
      <c r="B415" s="8"/>
      <c r="C415" s="69">
        <v>100</v>
      </c>
      <c r="D415" s="77"/>
      <c r="E415" s="69"/>
      <c r="F415" s="69"/>
      <c r="G415" s="77">
        <f t="shared" si="116"/>
        <v>100</v>
      </c>
      <c r="H415" s="6">
        <f t="shared" si="114"/>
        <v>100</v>
      </c>
    </row>
    <row r="416" spans="1:8" ht="47.25" x14ac:dyDescent="0.25">
      <c r="A416" s="10" t="s">
        <v>424</v>
      </c>
      <c r="B416" s="8"/>
      <c r="C416" s="69">
        <v>334</v>
      </c>
      <c r="D416" s="77"/>
      <c r="E416" s="69"/>
      <c r="F416" s="69"/>
      <c r="G416" s="77">
        <f t="shared" si="116"/>
        <v>334</v>
      </c>
      <c r="H416" s="6">
        <f t="shared" si="114"/>
        <v>334</v>
      </c>
    </row>
    <row r="417" spans="1:10" ht="15.75" x14ac:dyDescent="0.25">
      <c r="A417" s="41" t="s">
        <v>312</v>
      </c>
      <c r="B417" s="8"/>
      <c r="C417" s="69">
        <v>100</v>
      </c>
      <c r="D417" s="77"/>
      <c r="E417" s="69"/>
      <c r="F417" s="69"/>
      <c r="G417" s="77">
        <f t="shared" si="116"/>
        <v>100</v>
      </c>
      <c r="H417" s="6">
        <f t="shared" si="114"/>
        <v>100</v>
      </c>
    </row>
    <row r="418" spans="1:10" ht="15.75" x14ac:dyDescent="0.25">
      <c r="A418" s="11" t="s">
        <v>310</v>
      </c>
      <c r="B418" s="8"/>
      <c r="C418" s="69">
        <v>100</v>
      </c>
      <c r="D418" s="77"/>
      <c r="E418" s="69"/>
      <c r="F418" s="69"/>
      <c r="G418" s="77">
        <f t="shared" si="116"/>
        <v>100</v>
      </c>
      <c r="H418" s="6">
        <f t="shared" si="114"/>
        <v>100</v>
      </c>
    </row>
    <row r="419" spans="1:10" ht="15.75" x14ac:dyDescent="0.25">
      <c r="A419" s="52" t="s">
        <v>311</v>
      </c>
      <c r="B419" s="8"/>
      <c r="C419" s="69">
        <v>100</v>
      </c>
      <c r="D419" s="77"/>
      <c r="E419" s="69"/>
      <c r="F419" s="69"/>
      <c r="G419" s="77">
        <f t="shared" si="116"/>
        <v>100</v>
      </c>
      <c r="H419" s="6">
        <f t="shared" si="114"/>
        <v>100</v>
      </c>
    </row>
    <row r="420" spans="1:10" ht="47.25" x14ac:dyDescent="0.25">
      <c r="A420" s="11" t="s">
        <v>317</v>
      </c>
      <c r="B420" s="53"/>
      <c r="C420" s="69">
        <v>1557</v>
      </c>
      <c r="D420" s="77"/>
      <c r="E420" s="69"/>
      <c r="F420" s="69"/>
      <c r="G420" s="77">
        <f>+F420+E420+D420+C420</f>
        <v>1557</v>
      </c>
      <c r="H420" s="6">
        <f t="shared" si="114"/>
        <v>1557</v>
      </c>
    </row>
    <row r="421" spans="1:10" ht="31.5" x14ac:dyDescent="0.25">
      <c r="A421" s="9" t="s">
        <v>552</v>
      </c>
      <c r="B421" s="53"/>
      <c r="C421" s="69">
        <v>200</v>
      </c>
      <c r="D421" s="77"/>
      <c r="E421" s="69"/>
      <c r="F421" s="69"/>
      <c r="G421" s="77">
        <v>200</v>
      </c>
      <c r="H421" s="6">
        <f t="shared" si="114"/>
        <v>200</v>
      </c>
    </row>
    <row r="422" spans="1:10" ht="31.5" x14ac:dyDescent="0.25">
      <c r="A422" s="11" t="s">
        <v>318</v>
      </c>
      <c r="B422" s="53"/>
      <c r="C422" s="69">
        <v>200</v>
      </c>
      <c r="D422" s="77"/>
      <c r="E422" s="69"/>
      <c r="F422" s="69"/>
      <c r="G422" s="77">
        <f t="shared" ref="G422:G443" si="117">+E422+D422+C422</f>
        <v>200</v>
      </c>
      <c r="H422" s="6">
        <f t="shared" si="114"/>
        <v>200</v>
      </c>
    </row>
    <row r="423" spans="1:10" ht="47.25" x14ac:dyDescent="0.25">
      <c r="A423" s="11" t="s">
        <v>319</v>
      </c>
      <c r="B423" s="53"/>
      <c r="C423" s="69">
        <v>100</v>
      </c>
      <c r="D423" s="77"/>
      <c r="E423" s="69"/>
      <c r="F423" s="69"/>
      <c r="G423" s="77">
        <f t="shared" si="117"/>
        <v>100</v>
      </c>
      <c r="H423" s="6">
        <f t="shared" si="114"/>
        <v>100</v>
      </c>
    </row>
    <row r="424" spans="1:10" ht="31.5" x14ac:dyDescent="0.25">
      <c r="A424" s="9" t="s">
        <v>306</v>
      </c>
      <c r="B424" s="8"/>
      <c r="C424" s="74">
        <v>402</v>
      </c>
      <c r="D424" s="77"/>
      <c r="E424" s="69"/>
      <c r="F424" s="69"/>
      <c r="G424" s="77">
        <f t="shared" si="117"/>
        <v>402</v>
      </c>
      <c r="H424" s="6">
        <f t="shared" si="114"/>
        <v>402</v>
      </c>
    </row>
    <row r="425" spans="1:10" ht="15.75" x14ac:dyDescent="0.25">
      <c r="A425" s="85" t="s">
        <v>464</v>
      </c>
      <c r="B425" s="86"/>
      <c r="C425" s="92">
        <v>98</v>
      </c>
      <c r="D425" s="77"/>
      <c r="E425" s="69"/>
      <c r="F425" s="69"/>
      <c r="G425" s="77">
        <f t="shared" si="117"/>
        <v>98</v>
      </c>
      <c r="H425" s="6">
        <f t="shared" si="114"/>
        <v>98</v>
      </c>
    </row>
    <row r="426" spans="1:10" ht="15.75" x14ac:dyDescent="0.25">
      <c r="A426" s="85" t="s">
        <v>465</v>
      </c>
      <c r="B426" s="86"/>
      <c r="C426" s="92">
        <v>120</v>
      </c>
      <c r="D426" s="77"/>
      <c r="E426" s="69"/>
      <c r="F426" s="69"/>
      <c r="G426" s="77">
        <f t="shared" si="117"/>
        <v>120</v>
      </c>
      <c r="H426" s="6">
        <f t="shared" si="114"/>
        <v>120</v>
      </c>
    </row>
    <row r="427" spans="1:10" ht="31.5" x14ac:dyDescent="0.25">
      <c r="A427" s="85" t="s">
        <v>466</v>
      </c>
      <c r="B427" s="86"/>
      <c r="C427" s="92">
        <v>95</v>
      </c>
      <c r="D427" s="77"/>
      <c r="E427" s="69"/>
      <c r="F427" s="69"/>
      <c r="G427" s="77">
        <f t="shared" si="117"/>
        <v>95</v>
      </c>
      <c r="H427" s="6">
        <f t="shared" si="114"/>
        <v>95</v>
      </c>
    </row>
    <row r="428" spans="1:10" ht="31.5" x14ac:dyDescent="0.25">
      <c r="A428" s="87" t="s">
        <v>467</v>
      </c>
      <c r="B428" s="86"/>
      <c r="C428" s="92">
        <v>33</v>
      </c>
      <c r="D428" s="77"/>
      <c r="E428" s="69"/>
      <c r="F428" s="69"/>
      <c r="G428" s="77">
        <f t="shared" si="117"/>
        <v>33</v>
      </c>
      <c r="H428" s="6">
        <f t="shared" si="114"/>
        <v>33</v>
      </c>
    </row>
    <row r="429" spans="1:10" ht="15.75" x14ac:dyDescent="0.25">
      <c r="A429" s="87" t="s">
        <v>468</v>
      </c>
      <c r="B429" s="86"/>
      <c r="C429" s="92">
        <v>25</v>
      </c>
      <c r="D429" s="77"/>
      <c r="E429" s="69"/>
      <c r="F429" s="69"/>
      <c r="G429" s="77">
        <f t="shared" si="117"/>
        <v>25</v>
      </c>
      <c r="H429" s="6">
        <f t="shared" si="114"/>
        <v>25</v>
      </c>
    </row>
    <row r="430" spans="1:10" ht="15.75" x14ac:dyDescent="0.25">
      <c r="A430" s="87" t="s">
        <v>469</v>
      </c>
      <c r="B430" s="86"/>
      <c r="C430" s="92">
        <v>26</v>
      </c>
      <c r="D430" s="77"/>
      <c r="E430" s="69"/>
      <c r="F430" s="69"/>
      <c r="G430" s="77">
        <f t="shared" si="117"/>
        <v>26</v>
      </c>
      <c r="H430" s="6">
        <f t="shared" si="114"/>
        <v>26</v>
      </c>
    </row>
    <row r="431" spans="1:10" ht="15.75" x14ac:dyDescent="0.25">
      <c r="A431" s="87" t="s">
        <v>579</v>
      </c>
      <c r="B431" s="86"/>
      <c r="C431" s="92">
        <v>20</v>
      </c>
      <c r="D431" s="77"/>
      <c r="E431" s="69"/>
      <c r="F431" s="69"/>
      <c r="G431" s="77">
        <f t="shared" si="117"/>
        <v>20</v>
      </c>
      <c r="H431" s="6">
        <f t="shared" si="114"/>
        <v>20</v>
      </c>
    </row>
    <row r="432" spans="1:10" ht="15.75" x14ac:dyDescent="0.25">
      <c r="A432" s="87" t="s">
        <v>578</v>
      </c>
      <c r="B432" s="86"/>
      <c r="C432" s="92">
        <v>2</v>
      </c>
      <c r="D432" s="77"/>
      <c r="E432" s="69"/>
      <c r="F432" s="69"/>
      <c r="G432" s="77">
        <f t="shared" si="117"/>
        <v>2</v>
      </c>
      <c r="H432" s="6">
        <f t="shared" si="114"/>
        <v>2</v>
      </c>
      <c r="J432" s="4"/>
    </row>
    <row r="433" spans="1:8" ht="15.75" x14ac:dyDescent="0.25">
      <c r="A433" s="87" t="s">
        <v>581</v>
      </c>
      <c r="B433" s="86"/>
      <c r="C433" s="92">
        <v>49</v>
      </c>
      <c r="D433" s="77"/>
      <c r="E433" s="69"/>
      <c r="F433" s="69"/>
      <c r="G433" s="77">
        <v>49</v>
      </c>
      <c r="H433" s="6">
        <f t="shared" si="114"/>
        <v>49</v>
      </c>
    </row>
    <row r="434" spans="1:8" ht="15.75" x14ac:dyDescent="0.25">
      <c r="A434" s="87" t="s">
        <v>580</v>
      </c>
      <c r="B434" s="86"/>
      <c r="C434" s="92">
        <v>33</v>
      </c>
      <c r="D434" s="77"/>
      <c r="E434" s="69"/>
      <c r="F434" s="69"/>
      <c r="G434" s="77">
        <v>33</v>
      </c>
      <c r="H434" s="6">
        <f t="shared" si="114"/>
        <v>33</v>
      </c>
    </row>
    <row r="435" spans="1:8" ht="15.75" x14ac:dyDescent="0.25">
      <c r="A435" s="87" t="s">
        <v>470</v>
      </c>
      <c r="B435" s="86"/>
      <c r="C435" s="92">
        <v>61</v>
      </c>
      <c r="D435" s="77"/>
      <c r="E435" s="69"/>
      <c r="F435" s="69"/>
      <c r="G435" s="77">
        <f t="shared" si="117"/>
        <v>61</v>
      </c>
      <c r="H435" s="6">
        <f t="shared" si="114"/>
        <v>61</v>
      </c>
    </row>
    <row r="436" spans="1:8" ht="15.75" x14ac:dyDescent="0.25">
      <c r="A436" s="87" t="s">
        <v>471</v>
      </c>
      <c r="B436" s="86"/>
      <c r="C436" s="92">
        <v>27</v>
      </c>
      <c r="D436" s="77"/>
      <c r="E436" s="69"/>
      <c r="F436" s="69"/>
      <c r="G436" s="77">
        <f t="shared" si="117"/>
        <v>27</v>
      </c>
      <c r="H436" s="6">
        <f t="shared" si="114"/>
        <v>27</v>
      </c>
    </row>
    <row r="437" spans="1:8" ht="15.75" x14ac:dyDescent="0.25">
      <c r="A437" s="87" t="s">
        <v>472</v>
      </c>
      <c r="B437" s="86"/>
      <c r="C437" s="92">
        <v>40</v>
      </c>
      <c r="D437" s="77"/>
      <c r="E437" s="69"/>
      <c r="F437" s="69"/>
      <c r="G437" s="77">
        <f t="shared" si="117"/>
        <v>40</v>
      </c>
      <c r="H437" s="6">
        <f t="shared" si="114"/>
        <v>40</v>
      </c>
    </row>
    <row r="438" spans="1:8" ht="15.75" x14ac:dyDescent="0.25">
      <c r="A438" s="87" t="s">
        <v>473</v>
      </c>
      <c r="B438" s="86"/>
      <c r="C438" s="92">
        <v>113</v>
      </c>
      <c r="D438" s="77"/>
      <c r="E438" s="69"/>
      <c r="F438" s="69"/>
      <c r="G438" s="77">
        <f t="shared" si="117"/>
        <v>113</v>
      </c>
      <c r="H438" s="6">
        <f t="shared" si="114"/>
        <v>113</v>
      </c>
    </row>
    <row r="439" spans="1:8" ht="15.75" x14ac:dyDescent="0.25">
      <c r="A439" s="87" t="s">
        <v>585</v>
      </c>
      <c r="B439" s="86"/>
      <c r="C439" s="92">
        <v>6</v>
      </c>
      <c r="D439" s="77"/>
      <c r="E439" s="69"/>
      <c r="F439" s="69"/>
      <c r="G439" s="77">
        <f t="shared" si="117"/>
        <v>6</v>
      </c>
      <c r="H439" s="6">
        <f t="shared" si="114"/>
        <v>6</v>
      </c>
    </row>
    <row r="440" spans="1:8" ht="31.5" x14ac:dyDescent="0.25">
      <c r="A440" s="87" t="s">
        <v>584</v>
      </c>
      <c r="B440" s="86"/>
      <c r="C440" s="92">
        <v>25</v>
      </c>
      <c r="D440" s="77"/>
      <c r="E440" s="69"/>
      <c r="F440" s="69"/>
      <c r="G440" s="77">
        <v>25</v>
      </c>
      <c r="H440" s="6">
        <f t="shared" si="114"/>
        <v>25</v>
      </c>
    </row>
    <row r="441" spans="1:8" ht="15.75" x14ac:dyDescent="0.25">
      <c r="A441" s="87" t="s">
        <v>474</v>
      </c>
      <c r="B441" s="86"/>
      <c r="C441" s="92">
        <v>230</v>
      </c>
      <c r="D441" s="77"/>
      <c r="E441" s="69"/>
      <c r="F441" s="69"/>
      <c r="G441" s="77">
        <f t="shared" si="117"/>
        <v>230</v>
      </c>
      <c r="H441" s="6">
        <f t="shared" si="114"/>
        <v>230</v>
      </c>
    </row>
    <row r="442" spans="1:8" ht="15.75" x14ac:dyDescent="0.25">
      <c r="A442" s="55" t="s">
        <v>475</v>
      </c>
      <c r="B442" s="84"/>
      <c r="C442" s="92">
        <v>1550</v>
      </c>
      <c r="D442" s="77"/>
      <c r="E442" s="69"/>
      <c r="F442" s="69"/>
      <c r="G442" s="77">
        <f t="shared" si="117"/>
        <v>1550</v>
      </c>
      <c r="H442" s="6">
        <f t="shared" si="114"/>
        <v>1550</v>
      </c>
    </row>
    <row r="443" spans="1:8" ht="15.75" x14ac:dyDescent="0.25">
      <c r="A443" s="55" t="s">
        <v>476</v>
      </c>
      <c r="B443" s="84"/>
      <c r="C443" s="92">
        <v>62</v>
      </c>
      <c r="D443" s="77"/>
      <c r="E443" s="69"/>
      <c r="F443" s="69"/>
      <c r="G443" s="77">
        <f t="shared" si="117"/>
        <v>62</v>
      </c>
      <c r="H443" s="6">
        <f t="shared" si="114"/>
        <v>62</v>
      </c>
    </row>
    <row r="444" spans="1:8" ht="15.75" x14ac:dyDescent="0.25">
      <c r="A444" s="12" t="s">
        <v>16</v>
      </c>
      <c r="B444" s="8" t="s">
        <v>107</v>
      </c>
      <c r="C444" s="71">
        <f>C445</f>
        <v>115</v>
      </c>
      <c r="D444" s="71">
        <f t="shared" ref="D444:G444" si="118">D445</f>
        <v>0</v>
      </c>
      <c r="E444" s="71">
        <f t="shared" si="118"/>
        <v>0</v>
      </c>
      <c r="F444" s="71"/>
      <c r="G444" s="71">
        <f t="shared" si="118"/>
        <v>115</v>
      </c>
      <c r="H444" s="6">
        <f t="shared" si="114"/>
        <v>115</v>
      </c>
    </row>
    <row r="445" spans="1:8" ht="15.75" x14ac:dyDescent="0.25">
      <c r="A445" s="12" t="s">
        <v>44</v>
      </c>
      <c r="B445" s="8"/>
      <c r="C445" s="71">
        <f>C446</f>
        <v>115</v>
      </c>
      <c r="D445" s="71"/>
      <c r="E445" s="71"/>
      <c r="F445" s="71"/>
      <c r="G445" s="13">
        <f>+E445+D445+C445</f>
        <v>115</v>
      </c>
      <c r="H445" s="6">
        <f t="shared" si="114"/>
        <v>115</v>
      </c>
    </row>
    <row r="446" spans="1:8" ht="15.75" x14ac:dyDescent="0.25">
      <c r="A446" s="7" t="s">
        <v>213</v>
      </c>
      <c r="B446" s="8"/>
      <c r="C446" s="74">
        <v>115</v>
      </c>
      <c r="D446" s="77"/>
      <c r="E446" s="69"/>
      <c r="F446" s="69"/>
      <c r="G446" s="77">
        <f>+E446+D446+C446</f>
        <v>115</v>
      </c>
      <c r="H446" s="6">
        <f t="shared" si="114"/>
        <v>115</v>
      </c>
    </row>
    <row r="447" spans="1:8" ht="15.75" x14ac:dyDescent="0.25">
      <c r="A447" s="12" t="s">
        <v>217</v>
      </c>
      <c r="B447" s="8" t="s">
        <v>140</v>
      </c>
      <c r="C447" s="71">
        <v>605</v>
      </c>
      <c r="D447" s="13"/>
      <c r="E447" s="66"/>
      <c r="F447" s="66"/>
      <c r="G447" s="13">
        <f>+E447+D447+C447</f>
        <v>605</v>
      </c>
      <c r="H447" s="6">
        <f t="shared" si="114"/>
        <v>605</v>
      </c>
    </row>
    <row r="448" spans="1:8" ht="15.75" x14ac:dyDescent="0.25">
      <c r="A448" s="12" t="s">
        <v>156</v>
      </c>
      <c r="B448" s="8" t="s">
        <v>108</v>
      </c>
      <c r="C448" s="71">
        <f>+C449+C461</f>
        <v>6932</v>
      </c>
      <c r="D448" s="71">
        <f t="shared" ref="D448:G448" si="119">+D449+D461</f>
        <v>0</v>
      </c>
      <c r="E448" s="71">
        <f t="shared" si="119"/>
        <v>0</v>
      </c>
      <c r="F448" s="71"/>
      <c r="G448" s="71">
        <f t="shared" si="119"/>
        <v>6932</v>
      </c>
      <c r="H448" s="6">
        <f t="shared" si="114"/>
        <v>6932</v>
      </c>
    </row>
    <row r="449" spans="1:8" ht="15.75" x14ac:dyDescent="0.25">
      <c r="A449" s="12" t="s">
        <v>44</v>
      </c>
      <c r="B449" s="8"/>
      <c r="C449" s="71">
        <f>+C450+C451+C452+C453+C454+C455+C456+C457+C458+C459+C460</f>
        <v>4032</v>
      </c>
      <c r="D449" s="71">
        <f t="shared" ref="D449:G449" si="120">+D450+D451+D452+D453+D454+D455+D456+D457+D458+D459+D460</f>
        <v>0</v>
      </c>
      <c r="E449" s="71">
        <f t="shared" si="120"/>
        <v>0</v>
      </c>
      <c r="F449" s="71"/>
      <c r="G449" s="71">
        <f t="shared" si="120"/>
        <v>4032</v>
      </c>
      <c r="H449" s="6">
        <f t="shared" si="114"/>
        <v>4032</v>
      </c>
    </row>
    <row r="450" spans="1:8" ht="15.75" x14ac:dyDescent="0.25">
      <c r="A450" s="55" t="s">
        <v>197</v>
      </c>
      <c r="B450" s="84"/>
      <c r="C450" s="92">
        <v>60</v>
      </c>
      <c r="D450" s="77"/>
      <c r="E450" s="69"/>
      <c r="F450" s="69"/>
      <c r="G450" s="77">
        <f t="shared" ref="G450:G460" si="121">+E450+D450+C450</f>
        <v>60</v>
      </c>
      <c r="H450" s="6">
        <f t="shared" si="114"/>
        <v>60</v>
      </c>
    </row>
    <row r="451" spans="1:8" ht="15.75" x14ac:dyDescent="0.25">
      <c r="A451" s="82" t="s">
        <v>215</v>
      </c>
      <c r="B451" s="88"/>
      <c r="C451" s="92">
        <v>2930</v>
      </c>
      <c r="D451" s="77"/>
      <c r="E451" s="69"/>
      <c r="F451" s="69"/>
      <c r="G451" s="77">
        <f t="shared" si="121"/>
        <v>2930</v>
      </c>
      <c r="H451" s="6">
        <f t="shared" si="114"/>
        <v>2930</v>
      </c>
    </row>
    <row r="452" spans="1:8" ht="15.75" x14ac:dyDescent="0.25">
      <c r="A452" s="89" t="s">
        <v>408</v>
      </c>
      <c r="B452" s="88"/>
      <c r="C452" s="92">
        <v>100</v>
      </c>
      <c r="D452" s="77"/>
      <c r="E452" s="69"/>
      <c r="F452" s="69"/>
      <c r="G452" s="77">
        <f t="shared" si="121"/>
        <v>100</v>
      </c>
      <c r="H452" s="6">
        <f t="shared" si="114"/>
        <v>100</v>
      </c>
    </row>
    <row r="453" spans="1:8" ht="36.75" customHeight="1" x14ac:dyDescent="0.25">
      <c r="A453" s="37" t="s">
        <v>336</v>
      </c>
      <c r="B453" s="88"/>
      <c r="C453" s="92">
        <v>5</v>
      </c>
      <c r="D453" s="77"/>
      <c r="E453" s="69"/>
      <c r="F453" s="69"/>
      <c r="G453" s="77">
        <f t="shared" si="121"/>
        <v>5</v>
      </c>
      <c r="H453" s="6">
        <f t="shared" si="114"/>
        <v>5</v>
      </c>
    </row>
    <row r="454" spans="1:8" ht="15.75" x14ac:dyDescent="0.25">
      <c r="A454" s="82" t="s">
        <v>337</v>
      </c>
      <c r="B454" s="88"/>
      <c r="C454" s="92">
        <v>500</v>
      </c>
      <c r="D454" s="77"/>
      <c r="E454" s="69"/>
      <c r="F454" s="69"/>
      <c r="G454" s="77">
        <f t="shared" si="121"/>
        <v>500</v>
      </c>
      <c r="H454" s="6">
        <f t="shared" si="114"/>
        <v>500</v>
      </c>
    </row>
    <row r="455" spans="1:8" ht="15.75" x14ac:dyDescent="0.25">
      <c r="A455" s="82" t="s">
        <v>216</v>
      </c>
      <c r="B455" s="88"/>
      <c r="C455" s="92">
        <v>100</v>
      </c>
      <c r="D455" s="77"/>
      <c r="E455" s="69"/>
      <c r="F455" s="69"/>
      <c r="G455" s="77">
        <f t="shared" si="121"/>
        <v>100</v>
      </c>
      <c r="H455" s="6">
        <f t="shared" si="114"/>
        <v>100</v>
      </c>
    </row>
    <row r="456" spans="1:8" ht="15.75" x14ac:dyDescent="0.25">
      <c r="A456" s="82" t="s">
        <v>477</v>
      </c>
      <c r="B456" s="88"/>
      <c r="C456" s="92">
        <v>128</v>
      </c>
      <c r="D456" s="77"/>
      <c r="E456" s="69"/>
      <c r="F456" s="69"/>
      <c r="G456" s="77">
        <f t="shared" si="121"/>
        <v>128</v>
      </c>
      <c r="H456" s="6">
        <f t="shared" ref="H456:H519" si="122">+F456+E456+C456</f>
        <v>128</v>
      </c>
    </row>
    <row r="457" spans="1:8" ht="15.75" x14ac:dyDescent="0.25">
      <c r="A457" s="82" t="s">
        <v>478</v>
      </c>
      <c r="B457" s="88"/>
      <c r="C457" s="92">
        <v>68</v>
      </c>
      <c r="D457" s="77"/>
      <c r="E457" s="69"/>
      <c r="F457" s="69"/>
      <c r="G457" s="77">
        <f t="shared" si="121"/>
        <v>68</v>
      </c>
      <c r="H457" s="6">
        <f t="shared" si="122"/>
        <v>68</v>
      </c>
    </row>
    <row r="458" spans="1:8" ht="15.75" x14ac:dyDescent="0.25">
      <c r="A458" s="82" t="s">
        <v>479</v>
      </c>
      <c r="B458" s="88"/>
      <c r="C458" s="92">
        <v>3</v>
      </c>
      <c r="D458" s="77"/>
      <c r="E458" s="69"/>
      <c r="F458" s="69"/>
      <c r="G458" s="77">
        <f t="shared" si="121"/>
        <v>3</v>
      </c>
      <c r="H458" s="6">
        <f t="shared" si="122"/>
        <v>3</v>
      </c>
    </row>
    <row r="459" spans="1:8" ht="15.75" x14ac:dyDescent="0.25">
      <c r="A459" s="90" t="s">
        <v>480</v>
      </c>
      <c r="B459" s="88"/>
      <c r="C459" s="92">
        <v>98</v>
      </c>
      <c r="D459" s="77"/>
      <c r="E459" s="77"/>
      <c r="F459" s="77"/>
      <c r="G459" s="77">
        <f t="shared" si="121"/>
        <v>98</v>
      </c>
      <c r="H459" s="6">
        <f t="shared" si="122"/>
        <v>98</v>
      </c>
    </row>
    <row r="460" spans="1:8" ht="30" x14ac:dyDescent="0.25">
      <c r="A460" s="106" t="s">
        <v>533</v>
      </c>
      <c r="B460" s="88"/>
      <c r="C460" s="92">
        <v>40</v>
      </c>
      <c r="D460" s="77"/>
      <c r="E460" s="77"/>
      <c r="F460" s="77"/>
      <c r="G460" s="77">
        <f t="shared" si="121"/>
        <v>40</v>
      </c>
      <c r="H460" s="6">
        <f t="shared" si="122"/>
        <v>40</v>
      </c>
    </row>
    <row r="461" spans="1:8" ht="15.75" x14ac:dyDescent="0.25">
      <c r="A461" s="12" t="s">
        <v>43</v>
      </c>
      <c r="B461" s="8" t="s">
        <v>141</v>
      </c>
      <c r="C461" s="109">
        <f>+C463+C464+C465+C466+C467+C468+C462+C469</f>
        <v>2900</v>
      </c>
      <c r="D461" s="109">
        <f t="shared" ref="D461:G461" si="123">+D463+D464+D465+D466+D467+D468+D462+D469</f>
        <v>0</v>
      </c>
      <c r="E461" s="109">
        <f t="shared" si="123"/>
        <v>0</v>
      </c>
      <c r="F461" s="109">
        <f t="shared" si="123"/>
        <v>0</v>
      </c>
      <c r="G461" s="109">
        <f t="shared" si="123"/>
        <v>2900</v>
      </c>
      <c r="H461" s="6">
        <f t="shared" si="122"/>
        <v>2900</v>
      </c>
    </row>
    <row r="462" spans="1:8" ht="15.75" x14ac:dyDescent="0.25">
      <c r="A462" s="7" t="s">
        <v>568</v>
      </c>
      <c r="B462" s="8"/>
      <c r="C462" s="101">
        <v>177</v>
      </c>
      <c r="D462" s="101"/>
      <c r="E462" s="101"/>
      <c r="F462" s="101"/>
      <c r="G462" s="101">
        <v>177</v>
      </c>
      <c r="H462" s="6">
        <f t="shared" si="122"/>
        <v>177</v>
      </c>
    </row>
    <row r="463" spans="1:8" ht="15.75" x14ac:dyDescent="0.25">
      <c r="A463" s="37" t="s">
        <v>365</v>
      </c>
      <c r="B463" s="84"/>
      <c r="C463" s="92">
        <v>504</v>
      </c>
      <c r="D463" s="77"/>
      <c r="E463" s="77"/>
      <c r="F463" s="77"/>
      <c r="G463" s="77">
        <f t="shared" ref="G463:G469" si="124">+E463+D463+C463</f>
        <v>504</v>
      </c>
      <c r="H463" s="6">
        <f t="shared" si="122"/>
        <v>504</v>
      </c>
    </row>
    <row r="464" spans="1:8" ht="25.5" customHeight="1" x14ac:dyDescent="0.25">
      <c r="A464" s="37" t="s">
        <v>360</v>
      </c>
      <c r="B464" s="84"/>
      <c r="C464" s="92">
        <v>150</v>
      </c>
      <c r="D464" s="77"/>
      <c r="E464" s="77"/>
      <c r="F464" s="77"/>
      <c r="G464" s="77">
        <f t="shared" si="124"/>
        <v>150</v>
      </c>
      <c r="H464" s="6">
        <f t="shared" si="122"/>
        <v>150</v>
      </c>
    </row>
    <row r="465" spans="1:8" ht="31.5" x14ac:dyDescent="0.25">
      <c r="A465" s="82" t="s">
        <v>481</v>
      </c>
      <c r="B465" s="88"/>
      <c r="C465" s="92">
        <v>330</v>
      </c>
      <c r="D465" s="77"/>
      <c r="E465" s="77"/>
      <c r="F465" s="77"/>
      <c r="G465" s="77">
        <f t="shared" si="124"/>
        <v>330</v>
      </c>
      <c r="H465" s="6">
        <f t="shared" si="122"/>
        <v>330</v>
      </c>
    </row>
    <row r="466" spans="1:8" ht="31.5" x14ac:dyDescent="0.25">
      <c r="A466" s="89" t="s">
        <v>335</v>
      </c>
      <c r="B466" s="91"/>
      <c r="C466" s="93">
        <v>675</v>
      </c>
      <c r="D466" s="77"/>
      <c r="E466" s="69"/>
      <c r="F466" s="69"/>
      <c r="G466" s="77">
        <f t="shared" si="124"/>
        <v>675</v>
      </c>
      <c r="H466" s="6">
        <f t="shared" si="122"/>
        <v>675</v>
      </c>
    </row>
    <row r="467" spans="1:8" ht="40.5" customHeight="1" x14ac:dyDescent="0.25">
      <c r="A467" s="89" t="s">
        <v>482</v>
      </c>
      <c r="B467" s="91"/>
      <c r="C467" s="93">
        <v>70</v>
      </c>
      <c r="D467" s="77"/>
      <c r="E467" s="69"/>
      <c r="F467" s="69"/>
      <c r="G467" s="77">
        <f t="shared" si="124"/>
        <v>70</v>
      </c>
      <c r="H467" s="6">
        <f t="shared" si="122"/>
        <v>70</v>
      </c>
    </row>
    <row r="468" spans="1:8" ht="40.5" customHeight="1" x14ac:dyDescent="0.25">
      <c r="A468" s="82" t="s">
        <v>497</v>
      </c>
      <c r="B468" s="88"/>
      <c r="C468" s="92">
        <v>848</v>
      </c>
      <c r="D468" s="77"/>
      <c r="E468" s="77"/>
      <c r="F468" s="77"/>
      <c r="G468" s="77">
        <f t="shared" si="124"/>
        <v>848</v>
      </c>
      <c r="H468" s="6">
        <f t="shared" si="122"/>
        <v>848</v>
      </c>
    </row>
    <row r="469" spans="1:8" ht="40.5" customHeight="1" x14ac:dyDescent="0.25">
      <c r="A469" s="82" t="s">
        <v>573</v>
      </c>
      <c r="B469" s="88"/>
      <c r="C469" s="92">
        <v>146</v>
      </c>
      <c r="D469" s="77"/>
      <c r="E469" s="77"/>
      <c r="F469" s="77"/>
      <c r="G469" s="77">
        <f t="shared" si="124"/>
        <v>146</v>
      </c>
      <c r="H469" s="6">
        <f t="shared" si="122"/>
        <v>146</v>
      </c>
    </row>
    <row r="470" spans="1:8" ht="15.75" x14ac:dyDescent="0.25">
      <c r="A470" s="12" t="s">
        <v>176</v>
      </c>
      <c r="B470" s="8" t="s">
        <v>109</v>
      </c>
      <c r="C470" s="13">
        <f>+C471+C474</f>
        <v>817</v>
      </c>
      <c r="D470" s="13">
        <f t="shared" ref="D470:G470" si="125">+D471+D474</f>
        <v>0</v>
      </c>
      <c r="E470" s="13">
        <f t="shared" si="125"/>
        <v>0</v>
      </c>
      <c r="F470" s="13"/>
      <c r="G470" s="13">
        <f t="shared" si="125"/>
        <v>817</v>
      </c>
      <c r="H470" s="6">
        <f t="shared" si="122"/>
        <v>817</v>
      </c>
    </row>
    <row r="471" spans="1:8" ht="15.75" x14ac:dyDescent="0.25">
      <c r="A471" s="12" t="s">
        <v>53</v>
      </c>
      <c r="B471" s="8"/>
      <c r="C471" s="13">
        <f>+C472+C473</f>
        <v>330</v>
      </c>
      <c r="D471" s="13">
        <f t="shared" ref="D471:G471" si="126">+D472+D473</f>
        <v>0</v>
      </c>
      <c r="E471" s="13">
        <f t="shared" si="126"/>
        <v>0</v>
      </c>
      <c r="F471" s="13"/>
      <c r="G471" s="13">
        <f t="shared" si="126"/>
        <v>330</v>
      </c>
      <c r="H471" s="6">
        <f t="shared" si="122"/>
        <v>330</v>
      </c>
    </row>
    <row r="472" spans="1:8" ht="15.75" x14ac:dyDescent="0.25">
      <c r="A472" s="7" t="s">
        <v>142</v>
      </c>
      <c r="B472" s="26"/>
      <c r="C472" s="77">
        <v>300</v>
      </c>
      <c r="D472" s="77"/>
      <c r="E472" s="77"/>
      <c r="F472" s="77"/>
      <c r="G472" s="77">
        <f>+E472+D472+C472</f>
        <v>300</v>
      </c>
      <c r="H472" s="6">
        <f t="shared" si="122"/>
        <v>300</v>
      </c>
    </row>
    <row r="473" spans="1:8" ht="15.75" x14ac:dyDescent="0.25">
      <c r="A473" s="7" t="s">
        <v>404</v>
      </c>
      <c r="B473" s="26"/>
      <c r="C473" s="77">
        <v>30</v>
      </c>
      <c r="D473" s="77"/>
      <c r="E473" s="77"/>
      <c r="F473" s="77"/>
      <c r="G473" s="77">
        <f>+E473+D473+C473</f>
        <v>30</v>
      </c>
      <c r="H473" s="6">
        <f t="shared" si="122"/>
        <v>30</v>
      </c>
    </row>
    <row r="474" spans="1:8" ht="15.75" x14ac:dyDescent="0.25">
      <c r="A474" s="12" t="s">
        <v>12</v>
      </c>
      <c r="B474" s="26"/>
      <c r="C474" s="13">
        <f>+C475+C476+C477+C478+C480+C479</f>
        <v>487</v>
      </c>
      <c r="D474" s="13">
        <f t="shared" ref="D474:G474" si="127">+D475+D476+D477+D478+D480+D479</f>
        <v>0</v>
      </c>
      <c r="E474" s="13">
        <f t="shared" si="127"/>
        <v>0</v>
      </c>
      <c r="F474" s="13">
        <f t="shared" si="127"/>
        <v>0</v>
      </c>
      <c r="G474" s="13">
        <f t="shared" si="127"/>
        <v>487</v>
      </c>
      <c r="H474" s="6">
        <f t="shared" si="122"/>
        <v>487</v>
      </c>
    </row>
    <row r="475" spans="1:8" ht="15.75" x14ac:dyDescent="0.25">
      <c r="A475" s="7" t="s">
        <v>399</v>
      </c>
      <c r="B475" s="26"/>
      <c r="C475" s="77">
        <v>47</v>
      </c>
      <c r="D475" s="77"/>
      <c r="E475" s="77"/>
      <c r="F475" s="77"/>
      <c r="G475" s="77">
        <f>+E475+D475+C475</f>
        <v>47</v>
      </c>
      <c r="H475" s="6">
        <f t="shared" si="122"/>
        <v>47</v>
      </c>
    </row>
    <row r="476" spans="1:8" ht="15.75" x14ac:dyDescent="0.25">
      <c r="A476" s="10" t="s">
        <v>504</v>
      </c>
      <c r="B476" s="26"/>
      <c r="C476" s="77">
        <v>240</v>
      </c>
      <c r="D476" s="77"/>
      <c r="E476" s="77"/>
      <c r="F476" s="77"/>
      <c r="G476" s="77">
        <f>+E476+D476+C476</f>
        <v>240</v>
      </c>
      <c r="H476" s="6">
        <f t="shared" si="122"/>
        <v>240</v>
      </c>
    </row>
    <row r="477" spans="1:8" ht="15.75" x14ac:dyDescent="0.25">
      <c r="A477" s="10" t="s">
        <v>550</v>
      </c>
      <c r="B477" s="26"/>
      <c r="C477" s="77">
        <v>21</v>
      </c>
      <c r="D477" s="77"/>
      <c r="E477" s="77"/>
      <c r="F477" s="77"/>
      <c r="G477" s="77">
        <f>+E477+D477+C477</f>
        <v>21</v>
      </c>
      <c r="H477" s="6">
        <f t="shared" si="122"/>
        <v>21</v>
      </c>
    </row>
    <row r="478" spans="1:8" ht="26.25" customHeight="1" x14ac:dyDescent="0.25">
      <c r="A478" s="10" t="s">
        <v>575</v>
      </c>
      <c r="B478" s="26"/>
      <c r="C478" s="77">
        <v>94</v>
      </c>
      <c r="D478" s="77"/>
      <c r="E478" s="77"/>
      <c r="F478" s="77"/>
      <c r="G478" s="77">
        <f>+E478+D478+C478</f>
        <v>94</v>
      </c>
      <c r="H478" s="6">
        <f t="shared" si="122"/>
        <v>94</v>
      </c>
    </row>
    <row r="479" spans="1:8" ht="26.25" customHeight="1" x14ac:dyDescent="0.25">
      <c r="A479" s="10" t="s">
        <v>583</v>
      </c>
      <c r="B479" s="26"/>
      <c r="C479" s="77">
        <v>52</v>
      </c>
      <c r="D479" s="77"/>
      <c r="E479" s="77"/>
      <c r="F479" s="77"/>
      <c r="G479" s="77">
        <f>+E479+D479+C479</f>
        <v>52</v>
      </c>
      <c r="H479" s="6">
        <f t="shared" si="122"/>
        <v>52</v>
      </c>
    </row>
    <row r="480" spans="1:8" ht="15.75" x14ac:dyDescent="0.25">
      <c r="A480" s="10" t="s">
        <v>576</v>
      </c>
      <c r="B480" s="26"/>
      <c r="C480" s="77">
        <v>33</v>
      </c>
      <c r="D480" s="77"/>
      <c r="E480" s="77"/>
      <c r="F480" s="77"/>
      <c r="G480" s="77">
        <v>33</v>
      </c>
      <c r="H480" s="6">
        <f t="shared" si="122"/>
        <v>33</v>
      </c>
    </row>
    <row r="481" spans="1:8" ht="15.75" x14ac:dyDescent="0.25">
      <c r="A481" s="12" t="s">
        <v>43</v>
      </c>
      <c r="B481" s="8" t="s">
        <v>250</v>
      </c>
      <c r="C481" s="13">
        <f>C482</f>
        <v>160</v>
      </c>
      <c r="D481" s="13">
        <f t="shared" ref="D481:F481" si="128">D482</f>
        <v>0</v>
      </c>
      <c r="E481" s="13">
        <f t="shared" si="128"/>
        <v>0</v>
      </c>
      <c r="F481" s="13">
        <f t="shared" si="128"/>
        <v>0</v>
      </c>
      <c r="G481" s="13">
        <f>+F481+E481+D481+C481</f>
        <v>160</v>
      </c>
      <c r="H481" s="6">
        <f t="shared" si="122"/>
        <v>160</v>
      </c>
    </row>
    <row r="482" spans="1:8" ht="15.75" x14ac:dyDescent="0.25">
      <c r="A482" s="7" t="s">
        <v>254</v>
      </c>
      <c r="B482" s="8"/>
      <c r="C482" s="77">
        <v>160</v>
      </c>
      <c r="D482" s="77"/>
      <c r="E482" s="77"/>
      <c r="F482" s="77">
        <v>0</v>
      </c>
      <c r="G482" s="77">
        <f>+F482+E482+D482+C482</f>
        <v>160</v>
      </c>
      <c r="H482" s="6">
        <f t="shared" si="122"/>
        <v>160</v>
      </c>
    </row>
    <row r="483" spans="1:8" ht="31.5" x14ac:dyDescent="0.25">
      <c r="A483" s="64" t="s">
        <v>392</v>
      </c>
      <c r="B483" s="64" t="s">
        <v>391</v>
      </c>
      <c r="C483" s="13">
        <v>9826</v>
      </c>
      <c r="D483" s="13"/>
      <c r="E483" s="13"/>
      <c r="F483" s="13"/>
      <c r="G483" s="13">
        <f>+F483+E483+D483+C483</f>
        <v>9826</v>
      </c>
      <c r="H483" s="6">
        <f t="shared" si="122"/>
        <v>9826</v>
      </c>
    </row>
    <row r="484" spans="1:8" ht="31.5" x14ac:dyDescent="0.25">
      <c r="A484" s="64" t="s">
        <v>393</v>
      </c>
      <c r="B484" s="64" t="s">
        <v>398</v>
      </c>
      <c r="C484" s="13">
        <v>22</v>
      </c>
      <c r="D484" s="13"/>
      <c r="E484" s="13"/>
      <c r="F484" s="13"/>
      <c r="G484" s="13">
        <f>+F484+E484+D484+C484</f>
        <v>22</v>
      </c>
      <c r="H484" s="6">
        <f t="shared" si="122"/>
        <v>22</v>
      </c>
    </row>
    <row r="485" spans="1:8" ht="15.75" x14ac:dyDescent="0.25">
      <c r="A485" s="12" t="s">
        <v>17</v>
      </c>
      <c r="B485" s="8" t="s">
        <v>110</v>
      </c>
      <c r="C485" s="13">
        <f>+C486+C487+C488+C489</f>
        <v>25784</v>
      </c>
      <c r="D485" s="13">
        <f t="shared" ref="D485:G485" si="129">+D486+D487+D488+D489</f>
        <v>0</v>
      </c>
      <c r="E485" s="13">
        <f t="shared" si="129"/>
        <v>0</v>
      </c>
      <c r="F485" s="13">
        <f t="shared" si="129"/>
        <v>0</v>
      </c>
      <c r="G485" s="13">
        <f t="shared" si="129"/>
        <v>25784</v>
      </c>
      <c r="H485" s="6">
        <f t="shared" si="122"/>
        <v>25784</v>
      </c>
    </row>
    <row r="486" spans="1:8" ht="15.75" x14ac:dyDescent="0.25">
      <c r="A486" s="12" t="s">
        <v>3</v>
      </c>
      <c r="B486" s="8" t="s">
        <v>111</v>
      </c>
      <c r="C486" s="13">
        <f>+C492+C505</f>
        <v>24864</v>
      </c>
      <c r="D486" s="13">
        <f>+D492+D505</f>
        <v>0</v>
      </c>
      <c r="E486" s="13">
        <f>+E492+E505</f>
        <v>0</v>
      </c>
      <c r="F486" s="13">
        <f>+F492+F505</f>
        <v>0</v>
      </c>
      <c r="G486" s="13">
        <f>+G492+G505</f>
        <v>24864</v>
      </c>
      <c r="H486" s="6">
        <f t="shared" si="122"/>
        <v>24864</v>
      </c>
    </row>
    <row r="487" spans="1:8" ht="15.75" x14ac:dyDescent="0.25">
      <c r="A487" s="12" t="s">
        <v>315</v>
      </c>
      <c r="B487" s="34" t="s">
        <v>369</v>
      </c>
      <c r="C487" s="13">
        <f>C502+C513</f>
        <v>15</v>
      </c>
      <c r="D487" s="13">
        <f>D502+D513</f>
        <v>0</v>
      </c>
      <c r="E487" s="13">
        <f>E502+E513</f>
        <v>0</v>
      </c>
      <c r="F487" s="13">
        <f>F502+F513</f>
        <v>0</v>
      </c>
      <c r="G487" s="13">
        <f>G502+G513</f>
        <v>15</v>
      </c>
      <c r="H487" s="6">
        <f t="shared" si="122"/>
        <v>15</v>
      </c>
    </row>
    <row r="488" spans="1:8" ht="15.75" x14ac:dyDescent="0.25">
      <c r="A488" s="12" t="s">
        <v>12</v>
      </c>
      <c r="B488" s="8" t="s">
        <v>112</v>
      </c>
      <c r="C488" s="13">
        <f>+C515</f>
        <v>205</v>
      </c>
      <c r="D488" s="13">
        <f t="shared" ref="D488:G488" si="130">+D515</f>
        <v>0</v>
      </c>
      <c r="E488" s="13">
        <f t="shared" si="130"/>
        <v>0</v>
      </c>
      <c r="F488" s="13"/>
      <c r="G488" s="13">
        <f t="shared" si="130"/>
        <v>205</v>
      </c>
      <c r="H488" s="6">
        <f t="shared" si="122"/>
        <v>205</v>
      </c>
    </row>
    <row r="489" spans="1:8" ht="15.75" x14ac:dyDescent="0.25">
      <c r="A489" s="35" t="s">
        <v>350</v>
      </c>
      <c r="B489" s="8" t="s">
        <v>351</v>
      </c>
      <c r="C489" s="13">
        <f>C490</f>
        <v>700</v>
      </c>
      <c r="D489" s="13">
        <f t="shared" ref="D489:G489" si="131">D490</f>
        <v>0</v>
      </c>
      <c r="E489" s="13">
        <f t="shared" si="131"/>
        <v>0</v>
      </c>
      <c r="F489" s="13"/>
      <c r="G489" s="13">
        <f t="shared" si="131"/>
        <v>700</v>
      </c>
      <c r="H489" s="6">
        <f t="shared" si="122"/>
        <v>700</v>
      </c>
    </row>
    <row r="490" spans="1:8" ht="31.5" x14ac:dyDescent="0.25">
      <c r="A490" s="9" t="s">
        <v>235</v>
      </c>
      <c r="B490" s="8"/>
      <c r="C490" s="77">
        <v>700</v>
      </c>
      <c r="D490" s="77"/>
      <c r="E490" s="77"/>
      <c r="F490" s="77"/>
      <c r="G490" s="77">
        <f>+E490+D490+C490</f>
        <v>700</v>
      </c>
      <c r="H490" s="6">
        <f t="shared" si="122"/>
        <v>700</v>
      </c>
    </row>
    <row r="491" spans="1:8" ht="15.75" x14ac:dyDescent="0.25">
      <c r="A491" s="12" t="s">
        <v>114</v>
      </c>
      <c r="B491" s="8" t="s">
        <v>113</v>
      </c>
      <c r="C491" s="13">
        <f>+C492+C502</f>
        <v>22127</v>
      </c>
      <c r="D491" s="13">
        <f t="shared" ref="D491:G491" si="132">+D492+D502</f>
        <v>0</v>
      </c>
      <c r="E491" s="13">
        <f t="shared" si="132"/>
        <v>0</v>
      </c>
      <c r="F491" s="13">
        <f t="shared" si="132"/>
        <v>0</v>
      </c>
      <c r="G491" s="13">
        <f t="shared" si="132"/>
        <v>22127</v>
      </c>
      <c r="H491" s="6">
        <f t="shared" si="122"/>
        <v>22127</v>
      </c>
    </row>
    <row r="492" spans="1:8" s="1" customFormat="1" ht="15.75" x14ac:dyDescent="0.25">
      <c r="A492" s="12" t="s">
        <v>44</v>
      </c>
      <c r="B492" s="8"/>
      <c r="C492" s="66">
        <f>+C493+C497+C499+C500+C498+C501+C494+C496+C495</f>
        <v>22117</v>
      </c>
      <c r="D492" s="66">
        <f t="shared" ref="D492:G492" si="133">+D493+D497+D499+D500+D498+D501+D494+D496+D495</f>
        <v>0</v>
      </c>
      <c r="E492" s="66">
        <f t="shared" si="133"/>
        <v>0</v>
      </c>
      <c r="F492" s="66">
        <f t="shared" si="133"/>
        <v>0</v>
      </c>
      <c r="G492" s="66">
        <f t="shared" si="133"/>
        <v>22117</v>
      </c>
      <c r="H492" s="6">
        <f t="shared" si="122"/>
        <v>22117</v>
      </c>
    </row>
    <row r="493" spans="1:8" ht="15.75" x14ac:dyDescent="0.25">
      <c r="A493" s="7" t="s">
        <v>249</v>
      </c>
      <c r="B493" s="26"/>
      <c r="C493" s="69">
        <v>19059</v>
      </c>
      <c r="D493" s="77"/>
      <c r="E493" s="69"/>
      <c r="F493" s="69"/>
      <c r="G493" s="77">
        <f>+F493+E493+C493</f>
        <v>19059</v>
      </c>
      <c r="H493" s="6">
        <f t="shared" si="122"/>
        <v>19059</v>
      </c>
    </row>
    <row r="494" spans="1:8" ht="15.75" x14ac:dyDescent="0.25">
      <c r="A494" s="62" t="s">
        <v>353</v>
      </c>
      <c r="B494" s="38"/>
      <c r="C494" s="69">
        <v>20</v>
      </c>
      <c r="D494" s="77"/>
      <c r="E494" s="69"/>
      <c r="F494" s="69"/>
      <c r="G494" s="77">
        <f>+E494+D494+C494</f>
        <v>20</v>
      </c>
      <c r="H494" s="6">
        <f t="shared" si="122"/>
        <v>20</v>
      </c>
    </row>
    <row r="495" spans="1:8" ht="15.75" x14ac:dyDescent="0.25">
      <c r="A495" s="121" t="s">
        <v>549</v>
      </c>
      <c r="B495" s="38"/>
      <c r="C495" s="69">
        <v>0</v>
      </c>
      <c r="D495" s="77"/>
      <c r="E495" s="69"/>
      <c r="F495" s="69"/>
      <c r="G495" s="77">
        <v>0</v>
      </c>
      <c r="H495" s="6">
        <f t="shared" si="122"/>
        <v>0</v>
      </c>
    </row>
    <row r="496" spans="1:8" ht="15.75" x14ac:dyDescent="0.25">
      <c r="A496" s="61" t="s">
        <v>330</v>
      </c>
      <c r="B496" s="38"/>
      <c r="C496" s="69">
        <v>70</v>
      </c>
      <c r="D496" s="13"/>
      <c r="E496" s="69"/>
      <c r="F496" s="69"/>
      <c r="G496" s="77">
        <f t="shared" ref="G496:G501" si="134">+E496+D496+C496</f>
        <v>70</v>
      </c>
      <c r="H496" s="6">
        <f t="shared" si="122"/>
        <v>70</v>
      </c>
    </row>
    <row r="497" spans="1:8" ht="15.75" x14ac:dyDescent="0.25">
      <c r="A497" s="7" t="s">
        <v>278</v>
      </c>
      <c r="B497" s="38"/>
      <c r="C497" s="69">
        <v>536</v>
      </c>
      <c r="D497" s="77"/>
      <c r="E497" s="69"/>
      <c r="F497" s="69"/>
      <c r="G497" s="77">
        <f t="shared" si="134"/>
        <v>536</v>
      </c>
      <c r="H497" s="6">
        <f t="shared" si="122"/>
        <v>536</v>
      </c>
    </row>
    <row r="498" spans="1:8" ht="15.75" x14ac:dyDescent="0.25">
      <c r="A498" s="7" t="s">
        <v>326</v>
      </c>
      <c r="B498" s="38"/>
      <c r="C498" s="69">
        <v>464</v>
      </c>
      <c r="D498" s="77"/>
      <c r="E498" s="69"/>
      <c r="F498" s="69"/>
      <c r="G498" s="77">
        <f t="shared" si="134"/>
        <v>464</v>
      </c>
      <c r="H498" s="6">
        <f t="shared" si="122"/>
        <v>464</v>
      </c>
    </row>
    <row r="499" spans="1:8" ht="15.75" x14ac:dyDescent="0.25">
      <c r="A499" s="9" t="s">
        <v>238</v>
      </c>
      <c r="B499" s="39"/>
      <c r="C499" s="74">
        <v>1468</v>
      </c>
      <c r="D499" s="77"/>
      <c r="E499" s="69"/>
      <c r="F499" s="69"/>
      <c r="G499" s="77">
        <f t="shared" si="134"/>
        <v>1468</v>
      </c>
      <c r="H499" s="6">
        <f t="shared" si="122"/>
        <v>1468</v>
      </c>
    </row>
    <row r="500" spans="1:8" ht="15.75" x14ac:dyDescent="0.25">
      <c r="A500" s="9" t="s">
        <v>239</v>
      </c>
      <c r="B500" s="39"/>
      <c r="C500" s="74">
        <v>200</v>
      </c>
      <c r="D500" s="77"/>
      <c r="E500" s="69"/>
      <c r="F500" s="69"/>
      <c r="G500" s="77">
        <f t="shared" si="134"/>
        <v>200</v>
      </c>
      <c r="H500" s="6">
        <f t="shared" si="122"/>
        <v>200</v>
      </c>
    </row>
    <row r="501" spans="1:8" ht="47.25" x14ac:dyDescent="0.25">
      <c r="A501" s="37" t="s">
        <v>332</v>
      </c>
      <c r="B501" s="39"/>
      <c r="C501" s="74">
        <v>300</v>
      </c>
      <c r="D501" s="77"/>
      <c r="E501" s="69"/>
      <c r="F501" s="69"/>
      <c r="G501" s="77">
        <f t="shared" si="134"/>
        <v>300</v>
      </c>
      <c r="H501" s="6">
        <f t="shared" si="122"/>
        <v>300</v>
      </c>
    </row>
    <row r="502" spans="1:8" ht="15.75" x14ac:dyDescent="0.25">
      <c r="A502" s="12" t="s">
        <v>334</v>
      </c>
      <c r="B502" s="34" t="s">
        <v>369</v>
      </c>
      <c r="C502" s="109">
        <f>C503</f>
        <v>10</v>
      </c>
      <c r="D502" s="109">
        <f t="shared" ref="D502:G502" si="135">D503</f>
        <v>0</v>
      </c>
      <c r="E502" s="109">
        <f t="shared" si="135"/>
        <v>0</v>
      </c>
      <c r="F502" s="109">
        <f t="shared" si="135"/>
        <v>0</v>
      </c>
      <c r="G502" s="109">
        <f t="shared" si="135"/>
        <v>10</v>
      </c>
      <c r="H502" s="6">
        <f t="shared" si="122"/>
        <v>10</v>
      </c>
    </row>
    <row r="503" spans="1:8" ht="15.75" x14ac:dyDescent="0.25">
      <c r="A503" s="11" t="s">
        <v>313</v>
      </c>
      <c r="B503" s="28"/>
      <c r="C503" s="101">
        <v>10</v>
      </c>
      <c r="D503" s="77"/>
      <c r="E503" s="77"/>
      <c r="F503" s="77"/>
      <c r="G503" s="77">
        <f>+E503+D503+C503</f>
        <v>10</v>
      </c>
      <c r="H503" s="6">
        <f t="shared" si="122"/>
        <v>10</v>
      </c>
    </row>
    <row r="504" spans="1:8" ht="15.75" x14ac:dyDescent="0.25">
      <c r="A504" s="12" t="s">
        <v>18</v>
      </c>
      <c r="B504" s="8" t="s">
        <v>115</v>
      </c>
      <c r="C504" s="13">
        <f>+C505+C515+C513</f>
        <v>2957</v>
      </c>
      <c r="D504" s="13">
        <f>+D505+D515</f>
        <v>0</v>
      </c>
      <c r="E504" s="13">
        <f>+E505+E515</f>
        <v>0</v>
      </c>
      <c r="F504" s="13"/>
      <c r="G504" s="13">
        <f>+G505+G515</f>
        <v>2952</v>
      </c>
      <c r="H504" s="6">
        <f t="shared" si="122"/>
        <v>2957</v>
      </c>
    </row>
    <row r="505" spans="1:8" ht="15.75" x14ac:dyDescent="0.25">
      <c r="A505" s="12" t="s">
        <v>44</v>
      </c>
      <c r="B505" s="8"/>
      <c r="C505" s="13">
        <f>+C507+C508+C509+C510+C511+C512+C506</f>
        <v>2747</v>
      </c>
      <c r="D505" s="13">
        <f t="shared" ref="D505:G505" si="136">+D507+D508+D509+D510+D511+D512+D506</f>
        <v>0</v>
      </c>
      <c r="E505" s="13">
        <f t="shared" si="136"/>
        <v>0</v>
      </c>
      <c r="F505" s="13">
        <f t="shared" si="136"/>
        <v>0</v>
      </c>
      <c r="G505" s="13">
        <f t="shared" si="136"/>
        <v>2747</v>
      </c>
      <c r="H505" s="6">
        <f t="shared" si="122"/>
        <v>2747</v>
      </c>
    </row>
    <row r="506" spans="1:8" ht="15.75" x14ac:dyDescent="0.25">
      <c r="A506" s="121" t="s">
        <v>549</v>
      </c>
      <c r="B506" s="8"/>
      <c r="C506" s="69">
        <v>100</v>
      </c>
      <c r="D506" s="77"/>
      <c r="E506" s="69"/>
      <c r="F506" s="69"/>
      <c r="G506" s="77">
        <v>100</v>
      </c>
      <c r="H506" s="6">
        <f t="shared" si="122"/>
        <v>100</v>
      </c>
    </row>
    <row r="507" spans="1:8" ht="15.75" x14ac:dyDescent="0.25">
      <c r="A507" s="7" t="s">
        <v>199</v>
      </c>
      <c r="B507" s="26"/>
      <c r="C507" s="69">
        <v>2277</v>
      </c>
      <c r="D507" s="77"/>
      <c r="E507" s="69"/>
      <c r="F507" s="69"/>
      <c r="G507" s="77">
        <f t="shared" ref="G507:G512" si="137">+E507+D507+C507</f>
        <v>2277</v>
      </c>
      <c r="H507" s="6">
        <f t="shared" si="122"/>
        <v>2277</v>
      </c>
    </row>
    <row r="508" spans="1:8" ht="19.5" customHeight="1" x14ac:dyDescent="0.25">
      <c r="A508" s="11" t="s">
        <v>177</v>
      </c>
      <c r="B508" s="40"/>
      <c r="C508" s="69">
        <v>150</v>
      </c>
      <c r="D508" s="13"/>
      <c r="E508" s="69"/>
      <c r="F508" s="69"/>
      <c r="G508" s="77">
        <f t="shared" si="137"/>
        <v>150</v>
      </c>
      <c r="H508" s="6">
        <f t="shared" si="122"/>
        <v>150</v>
      </c>
    </row>
    <row r="509" spans="1:8" ht="18.75" customHeight="1" x14ac:dyDescent="0.25">
      <c r="A509" s="41" t="s">
        <v>261</v>
      </c>
      <c r="B509" s="42"/>
      <c r="C509" s="58">
        <v>100</v>
      </c>
      <c r="D509" s="13"/>
      <c r="E509" s="69"/>
      <c r="F509" s="69"/>
      <c r="G509" s="77">
        <f t="shared" si="137"/>
        <v>100</v>
      </c>
      <c r="H509" s="6">
        <f t="shared" si="122"/>
        <v>100</v>
      </c>
    </row>
    <row r="510" spans="1:8" ht="18.75" customHeight="1" x14ac:dyDescent="0.25">
      <c r="A510" s="11" t="s">
        <v>362</v>
      </c>
      <c r="B510" s="108"/>
      <c r="C510" s="77">
        <v>0</v>
      </c>
      <c r="D510" s="13"/>
      <c r="E510" s="77"/>
      <c r="F510" s="77"/>
      <c r="G510" s="77">
        <f t="shared" si="137"/>
        <v>0</v>
      </c>
      <c r="H510" s="6">
        <f t="shared" si="122"/>
        <v>0</v>
      </c>
    </row>
    <row r="511" spans="1:8" ht="18.75" customHeight="1" x14ac:dyDescent="0.25">
      <c r="A511" s="11" t="s">
        <v>339</v>
      </c>
      <c r="B511" s="108"/>
      <c r="C511" s="77">
        <v>10</v>
      </c>
      <c r="D511" s="13"/>
      <c r="E511" s="77"/>
      <c r="F511" s="77"/>
      <c r="G511" s="77">
        <f t="shared" si="137"/>
        <v>10</v>
      </c>
      <c r="H511" s="6">
        <f t="shared" si="122"/>
        <v>10</v>
      </c>
    </row>
    <row r="512" spans="1:8" ht="33.75" customHeight="1" x14ac:dyDescent="0.25">
      <c r="A512" s="106" t="s">
        <v>519</v>
      </c>
      <c r="B512" s="108"/>
      <c r="C512" s="77">
        <v>110</v>
      </c>
      <c r="D512" s="13"/>
      <c r="E512" s="77"/>
      <c r="F512" s="77"/>
      <c r="G512" s="77">
        <f t="shared" si="137"/>
        <v>110</v>
      </c>
      <c r="H512" s="6">
        <f t="shared" si="122"/>
        <v>110</v>
      </c>
    </row>
    <row r="513" spans="1:8" ht="18" customHeight="1" x14ac:dyDescent="0.25">
      <c r="A513" s="12" t="s">
        <v>334</v>
      </c>
      <c r="B513" s="122" t="s">
        <v>561</v>
      </c>
      <c r="C513" s="13">
        <f>C514</f>
        <v>5</v>
      </c>
      <c r="D513" s="13">
        <f t="shared" ref="D513:G513" si="138">D514</f>
        <v>0</v>
      </c>
      <c r="E513" s="13">
        <f t="shared" si="138"/>
        <v>0</v>
      </c>
      <c r="F513" s="13">
        <f t="shared" si="138"/>
        <v>0</v>
      </c>
      <c r="G513" s="13">
        <f t="shared" si="138"/>
        <v>5</v>
      </c>
      <c r="H513" s="6">
        <f t="shared" si="122"/>
        <v>5</v>
      </c>
    </row>
    <row r="514" spans="1:8" ht="21.75" customHeight="1" x14ac:dyDescent="0.25">
      <c r="A514" s="11" t="s">
        <v>559</v>
      </c>
      <c r="B514" s="108"/>
      <c r="C514" s="77">
        <v>5</v>
      </c>
      <c r="D514" s="77"/>
      <c r="E514" s="77"/>
      <c r="F514" s="77"/>
      <c r="G514" s="77">
        <v>5</v>
      </c>
      <c r="H514" s="6">
        <f t="shared" si="122"/>
        <v>5</v>
      </c>
    </row>
    <row r="515" spans="1:8" ht="15.75" x14ac:dyDescent="0.25">
      <c r="A515" s="35" t="s">
        <v>48</v>
      </c>
      <c r="B515" s="8" t="s">
        <v>257</v>
      </c>
      <c r="C515" s="109">
        <f>+C517+C518+C519+C516</f>
        <v>205</v>
      </c>
      <c r="D515" s="109">
        <f t="shared" ref="D515:G515" si="139">+D517+D518+D519+D516</f>
        <v>0</v>
      </c>
      <c r="E515" s="109">
        <f t="shared" si="139"/>
        <v>0</v>
      </c>
      <c r="F515" s="109">
        <f t="shared" si="139"/>
        <v>0</v>
      </c>
      <c r="G515" s="109">
        <f t="shared" si="139"/>
        <v>205</v>
      </c>
      <c r="H515" s="6">
        <f t="shared" si="122"/>
        <v>205</v>
      </c>
    </row>
    <row r="516" spans="1:8" ht="31.5" x14ac:dyDescent="0.25">
      <c r="A516" s="9" t="s">
        <v>567</v>
      </c>
      <c r="B516" s="39"/>
      <c r="C516" s="74">
        <v>40</v>
      </c>
      <c r="D516" s="77"/>
      <c r="E516" s="69"/>
      <c r="F516" s="69"/>
      <c r="G516" s="77">
        <f t="shared" ref="G516" si="140">+E516+D516+C516</f>
        <v>40</v>
      </c>
      <c r="H516" s="6">
        <f t="shared" si="122"/>
        <v>40</v>
      </c>
    </row>
    <row r="517" spans="1:8" ht="15.75" x14ac:dyDescent="0.25">
      <c r="A517" s="55" t="s">
        <v>383</v>
      </c>
      <c r="B517" s="84"/>
      <c r="C517" s="92">
        <v>40</v>
      </c>
      <c r="D517" s="13"/>
      <c r="E517" s="77"/>
      <c r="F517" s="77"/>
      <c r="G517" s="77">
        <f>+E517+D517+C517</f>
        <v>40</v>
      </c>
      <c r="H517" s="6">
        <f t="shared" si="122"/>
        <v>40</v>
      </c>
    </row>
    <row r="518" spans="1:8" ht="15.75" x14ac:dyDescent="0.25">
      <c r="A518" s="87" t="s">
        <v>361</v>
      </c>
      <c r="B518" s="82"/>
      <c r="C518" s="92">
        <v>115</v>
      </c>
      <c r="D518" s="13"/>
      <c r="E518" s="77"/>
      <c r="F518" s="77"/>
      <c r="G518" s="77">
        <f>+E518+D518+C518</f>
        <v>115</v>
      </c>
      <c r="H518" s="6">
        <f t="shared" si="122"/>
        <v>115</v>
      </c>
    </row>
    <row r="519" spans="1:8" ht="15.75" x14ac:dyDescent="0.25">
      <c r="A519" s="87" t="s">
        <v>338</v>
      </c>
      <c r="B519" s="82"/>
      <c r="C519" s="92">
        <v>10</v>
      </c>
      <c r="D519" s="13"/>
      <c r="E519" s="77"/>
      <c r="F519" s="77"/>
      <c r="G519" s="77">
        <f>+E519+D519+C519</f>
        <v>10</v>
      </c>
      <c r="H519" s="6">
        <f t="shared" si="122"/>
        <v>10</v>
      </c>
    </row>
    <row r="520" spans="1:8" ht="15.75" x14ac:dyDescent="0.25">
      <c r="A520" s="110" t="s">
        <v>494</v>
      </c>
      <c r="B520" s="111" t="s">
        <v>493</v>
      </c>
      <c r="C520" s="112">
        <f>C521</f>
        <v>200</v>
      </c>
      <c r="D520" s="112">
        <f t="shared" ref="D520:G520" si="141">D521</f>
        <v>0</v>
      </c>
      <c r="E520" s="112">
        <f t="shared" si="141"/>
        <v>0</v>
      </c>
      <c r="F520" s="112"/>
      <c r="G520" s="112">
        <f t="shared" si="141"/>
        <v>200</v>
      </c>
      <c r="H520" s="6">
        <f t="shared" ref="H520:H585" si="142">+F520+E520+C520</f>
        <v>200</v>
      </c>
    </row>
    <row r="521" spans="1:8" ht="15.75" x14ac:dyDescent="0.25">
      <c r="A521" s="87" t="s">
        <v>495</v>
      </c>
      <c r="B521" s="82"/>
      <c r="C521" s="92">
        <v>200</v>
      </c>
      <c r="D521" s="77"/>
      <c r="E521" s="77"/>
      <c r="F521" s="77"/>
      <c r="G521" s="77">
        <f>+E521+D521+C521</f>
        <v>200</v>
      </c>
      <c r="H521" s="6">
        <f t="shared" si="142"/>
        <v>200</v>
      </c>
    </row>
    <row r="522" spans="1:8" ht="15.75" x14ac:dyDescent="0.25">
      <c r="A522" s="12" t="s">
        <v>19</v>
      </c>
      <c r="B522" s="8" t="s">
        <v>116</v>
      </c>
      <c r="C522" s="13">
        <f>+C523+C524+C527+C532+C533+C534+C535+C525</f>
        <v>41078</v>
      </c>
      <c r="D522" s="13">
        <f t="shared" ref="D522:G522" si="143">+D523+D524+D527+D532+D533+D534+D535+D525</f>
        <v>0</v>
      </c>
      <c r="E522" s="13">
        <f t="shared" si="143"/>
        <v>0</v>
      </c>
      <c r="F522" s="13">
        <f t="shared" si="143"/>
        <v>0</v>
      </c>
      <c r="G522" s="13">
        <f t="shared" si="143"/>
        <v>41078</v>
      </c>
      <c r="H522" s="6">
        <f t="shared" si="142"/>
        <v>41078</v>
      </c>
    </row>
    <row r="523" spans="1:8" ht="15.75" x14ac:dyDescent="0.25">
      <c r="A523" s="12" t="s">
        <v>1</v>
      </c>
      <c r="B523" s="8" t="s">
        <v>117</v>
      </c>
      <c r="C523" s="13">
        <f>C537</f>
        <v>4090</v>
      </c>
      <c r="D523" s="13">
        <f t="shared" ref="D523:G523" si="144">D537</f>
        <v>0</v>
      </c>
      <c r="E523" s="13">
        <f t="shared" si="144"/>
        <v>0</v>
      </c>
      <c r="F523" s="13">
        <f t="shared" si="144"/>
        <v>0</v>
      </c>
      <c r="G523" s="13">
        <f t="shared" si="144"/>
        <v>4090</v>
      </c>
      <c r="H523" s="6">
        <f t="shared" si="142"/>
        <v>4090</v>
      </c>
    </row>
    <row r="524" spans="1:8" ht="15.75" x14ac:dyDescent="0.25">
      <c r="A524" s="12" t="s">
        <v>3</v>
      </c>
      <c r="B524" s="8" t="s">
        <v>118</v>
      </c>
      <c r="C524" s="13">
        <f>+C542+C538</f>
        <v>6140</v>
      </c>
      <c r="D524" s="13">
        <f t="shared" ref="D524:G524" si="145">+D542+D538</f>
        <v>0</v>
      </c>
      <c r="E524" s="13"/>
      <c r="F524" s="13"/>
      <c r="G524" s="13">
        <f t="shared" si="145"/>
        <v>6140</v>
      </c>
      <c r="H524" s="6">
        <f t="shared" si="142"/>
        <v>6140</v>
      </c>
    </row>
    <row r="525" spans="1:8" ht="15.75" x14ac:dyDescent="0.25">
      <c r="A525" s="35" t="s">
        <v>588</v>
      </c>
      <c r="B525" s="8" t="s">
        <v>587</v>
      </c>
      <c r="C525" s="13">
        <v>286</v>
      </c>
      <c r="D525" s="13"/>
      <c r="E525" s="13"/>
      <c r="F525" s="13"/>
      <c r="G525" s="13">
        <v>286</v>
      </c>
      <c r="H525" s="6"/>
    </row>
    <row r="526" spans="1:8" ht="47.25" x14ac:dyDescent="0.25">
      <c r="A526" s="9" t="s">
        <v>401</v>
      </c>
      <c r="B526" s="8"/>
      <c r="C526" s="77">
        <v>286</v>
      </c>
      <c r="D526" s="77"/>
      <c r="E526" s="77"/>
      <c r="F526" s="77"/>
      <c r="G526" s="77">
        <v>286</v>
      </c>
      <c r="H526" s="6"/>
    </row>
    <row r="527" spans="1:8" ht="15.75" x14ac:dyDescent="0.25">
      <c r="A527" s="35" t="s">
        <v>188</v>
      </c>
      <c r="B527" s="8" t="s">
        <v>221</v>
      </c>
      <c r="C527" s="13">
        <f>+C528+C529+C530+C531</f>
        <v>223</v>
      </c>
      <c r="D527" s="13">
        <f>+D528+D529+D530+D531</f>
        <v>0</v>
      </c>
      <c r="E527" s="13">
        <f>+E528+E529+E530+E531</f>
        <v>0</v>
      </c>
      <c r="F527" s="13">
        <f>+F528+F529+F530+F531</f>
        <v>0</v>
      </c>
      <c r="G527" s="13">
        <f>+G528+G529+G530+G531</f>
        <v>223</v>
      </c>
      <c r="H527" s="6">
        <f t="shared" si="142"/>
        <v>223</v>
      </c>
    </row>
    <row r="528" spans="1:8" ht="57" customHeight="1" x14ac:dyDescent="0.25">
      <c r="A528" s="9" t="s">
        <v>236</v>
      </c>
      <c r="B528" s="26"/>
      <c r="C528" s="77">
        <v>3</v>
      </c>
      <c r="D528" s="77"/>
      <c r="E528" s="77"/>
      <c r="F528" s="77"/>
      <c r="G528" s="77">
        <f>+E528+D528+C528</f>
        <v>3</v>
      </c>
      <c r="H528" s="6">
        <f t="shared" si="142"/>
        <v>3</v>
      </c>
    </row>
    <row r="529" spans="1:11" ht="29.25" customHeight="1" x14ac:dyDescent="0.25">
      <c r="A529" s="9" t="s">
        <v>275</v>
      </c>
      <c r="B529" s="9"/>
      <c r="C529" s="69">
        <v>120</v>
      </c>
      <c r="D529" s="77"/>
      <c r="E529" s="69"/>
      <c r="F529" s="69"/>
      <c r="G529" s="77">
        <f>+E529+D529+C529</f>
        <v>120</v>
      </c>
      <c r="H529" s="6">
        <f t="shared" si="142"/>
        <v>120</v>
      </c>
    </row>
    <row r="530" spans="1:11" ht="33" customHeight="1" x14ac:dyDescent="0.25">
      <c r="A530" s="9" t="s">
        <v>273</v>
      </c>
      <c r="B530" s="9"/>
      <c r="C530" s="69">
        <v>0</v>
      </c>
      <c r="D530" s="77">
        <v>0</v>
      </c>
      <c r="E530" s="69"/>
      <c r="F530" s="69"/>
      <c r="G530" s="77">
        <f>+E530+D530+C530</f>
        <v>0</v>
      </c>
      <c r="H530" s="6">
        <f t="shared" si="142"/>
        <v>0</v>
      </c>
    </row>
    <row r="531" spans="1:11" ht="39.75" customHeight="1" x14ac:dyDescent="0.25">
      <c r="A531" s="32" t="s">
        <v>274</v>
      </c>
      <c r="B531" s="9"/>
      <c r="C531" s="69">
        <v>100</v>
      </c>
      <c r="D531" s="77"/>
      <c r="E531" s="69"/>
      <c r="F531" s="69"/>
      <c r="G531" s="77">
        <f>+E531+D531+C531</f>
        <v>100</v>
      </c>
      <c r="H531" s="6">
        <f t="shared" si="142"/>
        <v>100</v>
      </c>
      <c r="K531" s="9"/>
    </row>
    <row r="532" spans="1:11" ht="15.75" x14ac:dyDescent="0.25">
      <c r="A532" s="12" t="s">
        <v>182</v>
      </c>
      <c r="B532" s="8" t="s">
        <v>185</v>
      </c>
      <c r="C532" s="66">
        <f>C539</f>
        <v>60</v>
      </c>
      <c r="D532" s="66">
        <f t="shared" ref="D532:G532" si="146">D539</f>
        <v>0</v>
      </c>
      <c r="E532" s="66">
        <f t="shared" si="146"/>
        <v>0</v>
      </c>
      <c r="F532" s="66"/>
      <c r="G532" s="13">
        <f t="shared" si="146"/>
        <v>60</v>
      </c>
      <c r="H532" s="6">
        <f t="shared" si="142"/>
        <v>60</v>
      </c>
    </row>
    <row r="533" spans="1:11" ht="15.75" x14ac:dyDescent="0.25">
      <c r="A533" s="12" t="s">
        <v>566</v>
      </c>
      <c r="B533" s="8" t="s">
        <v>496</v>
      </c>
      <c r="C533" s="66">
        <v>3060</v>
      </c>
      <c r="D533" s="13"/>
      <c r="E533" s="66"/>
      <c r="F533" s="66"/>
      <c r="G533" s="13">
        <f>+E533+D533+C533</f>
        <v>3060</v>
      </c>
      <c r="H533" s="6">
        <f t="shared" si="142"/>
        <v>3060</v>
      </c>
    </row>
    <row r="534" spans="1:11" ht="15.75" x14ac:dyDescent="0.25">
      <c r="A534" s="12" t="s">
        <v>12</v>
      </c>
      <c r="B534" s="8" t="s">
        <v>119</v>
      </c>
      <c r="C534" s="66">
        <f>+C540+C569</f>
        <v>14219</v>
      </c>
      <c r="D534" s="66">
        <f>+D540+D569</f>
        <v>0</v>
      </c>
      <c r="E534" s="66">
        <f>+E540+E569</f>
        <v>0</v>
      </c>
      <c r="F534" s="66">
        <f>+F540+F569</f>
        <v>0</v>
      </c>
      <c r="G534" s="66">
        <f>+G540+G569</f>
        <v>14219</v>
      </c>
      <c r="H534" s="6">
        <f t="shared" si="142"/>
        <v>14219</v>
      </c>
    </row>
    <row r="535" spans="1:11" ht="15.75" x14ac:dyDescent="0.25">
      <c r="A535" s="12" t="s">
        <v>280</v>
      </c>
      <c r="B535" s="8" t="s">
        <v>191</v>
      </c>
      <c r="C535" s="66">
        <v>13000</v>
      </c>
      <c r="D535" s="13"/>
      <c r="E535" s="66"/>
      <c r="F535" s="66"/>
      <c r="G535" s="13">
        <f>+F535+E535+C535</f>
        <v>13000</v>
      </c>
      <c r="H535" s="6">
        <f t="shared" si="142"/>
        <v>13000</v>
      </c>
    </row>
    <row r="536" spans="1:11" ht="15.75" x14ac:dyDescent="0.25">
      <c r="A536" s="12" t="s">
        <v>120</v>
      </c>
      <c r="B536" s="8" t="s">
        <v>121</v>
      </c>
      <c r="C536" s="66">
        <f>+C537+C538+C539+C540</f>
        <v>8550</v>
      </c>
      <c r="D536" s="66">
        <f t="shared" ref="D536:G536" si="147">+D537+D538+D539+D540</f>
        <v>0</v>
      </c>
      <c r="E536" s="66">
        <f t="shared" si="147"/>
        <v>0</v>
      </c>
      <c r="F536" s="66">
        <f t="shared" si="147"/>
        <v>0</v>
      </c>
      <c r="G536" s="66">
        <f t="shared" si="147"/>
        <v>8550</v>
      </c>
      <c r="H536" s="6">
        <f t="shared" si="142"/>
        <v>8550</v>
      </c>
    </row>
    <row r="537" spans="1:11" ht="15.75" x14ac:dyDescent="0.25">
      <c r="A537" s="7" t="s">
        <v>1</v>
      </c>
      <c r="B537" s="26" t="s">
        <v>117</v>
      </c>
      <c r="C537" s="69">
        <v>4090</v>
      </c>
      <c r="D537" s="77"/>
      <c r="E537" s="69"/>
      <c r="F537" s="69"/>
      <c r="G537" s="77">
        <f>+F537+E537+C537</f>
        <v>4090</v>
      </c>
      <c r="H537" s="6">
        <f t="shared" si="142"/>
        <v>4090</v>
      </c>
    </row>
    <row r="538" spans="1:11" ht="15.75" x14ac:dyDescent="0.25">
      <c r="A538" s="7" t="s">
        <v>53</v>
      </c>
      <c r="B538" s="26" t="s">
        <v>118</v>
      </c>
      <c r="C538" s="69">
        <v>4300</v>
      </c>
      <c r="D538" s="77"/>
      <c r="E538" s="69"/>
      <c r="F538" s="69"/>
      <c r="G538" s="77">
        <f>+F538+E538+C538</f>
        <v>4300</v>
      </c>
      <c r="H538" s="6">
        <f t="shared" si="142"/>
        <v>4300</v>
      </c>
    </row>
    <row r="539" spans="1:11" ht="15.75" x14ac:dyDescent="0.25">
      <c r="A539" s="18" t="s">
        <v>182</v>
      </c>
      <c r="B539" s="26" t="s">
        <v>185</v>
      </c>
      <c r="C539" s="69">
        <v>60</v>
      </c>
      <c r="D539" s="77"/>
      <c r="E539" s="69"/>
      <c r="F539" s="69"/>
      <c r="G539" s="77">
        <f>+E539+D539+C539</f>
        <v>60</v>
      </c>
      <c r="H539" s="6">
        <f t="shared" si="142"/>
        <v>60</v>
      </c>
    </row>
    <row r="540" spans="1:11" ht="15.75" x14ac:dyDescent="0.25">
      <c r="A540" s="7" t="s">
        <v>168</v>
      </c>
      <c r="B540" s="26" t="s">
        <v>119</v>
      </c>
      <c r="C540" s="75">
        <v>100</v>
      </c>
      <c r="D540" s="77"/>
      <c r="E540" s="69"/>
      <c r="F540" s="69"/>
      <c r="G540" s="77">
        <f>+E540+D540+C540</f>
        <v>100</v>
      </c>
      <c r="H540" s="6">
        <f t="shared" si="142"/>
        <v>100</v>
      </c>
    </row>
    <row r="541" spans="1:11" ht="15.75" x14ac:dyDescent="0.25">
      <c r="A541" s="12" t="s">
        <v>122</v>
      </c>
      <c r="B541" s="8" t="s">
        <v>121</v>
      </c>
      <c r="C541" s="66">
        <f>+C542+C569</f>
        <v>15959</v>
      </c>
      <c r="D541" s="66">
        <f>+D542+D569</f>
        <v>0</v>
      </c>
      <c r="E541" s="66">
        <f>+E542+E569</f>
        <v>0</v>
      </c>
      <c r="F541" s="66"/>
      <c r="G541" s="13">
        <f>+G542+G569</f>
        <v>15959</v>
      </c>
      <c r="H541" s="6">
        <f t="shared" si="142"/>
        <v>15959</v>
      </c>
    </row>
    <row r="542" spans="1:11" ht="15.75" x14ac:dyDescent="0.25">
      <c r="A542" s="12" t="s">
        <v>33</v>
      </c>
      <c r="B542" s="8" t="s">
        <v>126</v>
      </c>
      <c r="C542" s="66">
        <f>+C543+C544+C545+C546+C547+C548+C549+C550+C551+C552+C553+C554+C555+C556+C557+C558+C559+C560+C561+C562+C563+C564+C565+C566+C567+C568</f>
        <v>1840</v>
      </c>
      <c r="D542" s="66">
        <f t="shared" ref="D542:G542" si="148">+D543+D544+D545+D546+D547+D548+D549+D550+D551+D552+D553+D554+D555+D556+D557+D558+D559+D560+D561+D562+D563+D564+D565+D566+D567+D568</f>
        <v>0</v>
      </c>
      <c r="E542" s="66">
        <f t="shared" si="148"/>
        <v>0</v>
      </c>
      <c r="F542" s="66">
        <f t="shared" si="148"/>
        <v>0</v>
      </c>
      <c r="G542" s="66">
        <f t="shared" si="148"/>
        <v>1840</v>
      </c>
      <c r="H542" s="6">
        <f t="shared" si="142"/>
        <v>1840</v>
      </c>
    </row>
    <row r="543" spans="1:11" ht="15.75" x14ac:dyDescent="0.25">
      <c r="A543" s="55" t="s">
        <v>255</v>
      </c>
      <c r="B543" s="94"/>
      <c r="C543" s="92">
        <v>220</v>
      </c>
      <c r="D543" s="77"/>
      <c r="E543" s="69"/>
      <c r="F543" s="69"/>
      <c r="G543" s="77">
        <f t="shared" ref="G543:G568" si="149">+E543+D543+C543</f>
        <v>220</v>
      </c>
      <c r="H543" s="6">
        <f t="shared" si="142"/>
        <v>220</v>
      </c>
    </row>
    <row r="544" spans="1:11" ht="15.75" x14ac:dyDescent="0.25">
      <c r="A544" s="55" t="s">
        <v>181</v>
      </c>
      <c r="B544" s="94"/>
      <c r="C544" s="92">
        <v>100</v>
      </c>
      <c r="D544" s="77"/>
      <c r="E544" s="69"/>
      <c r="F544" s="69"/>
      <c r="G544" s="77">
        <f t="shared" si="149"/>
        <v>100</v>
      </c>
      <c r="H544" s="6">
        <f t="shared" si="142"/>
        <v>100</v>
      </c>
    </row>
    <row r="545" spans="1:8" s="3" customFormat="1" ht="15.75" x14ac:dyDescent="0.25">
      <c r="A545" s="55" t="s">
        <v>219</v>
      </c>
      <c r="B545" s="94"/>
      <c r="C545" s="92">
        <v>70</v>
      </c>
      <c r="D545" s="77"/>
      <c r="E545" s="69"/>
      <c r="F545" s="69"/>
      <c r="G545" s="77">
        <f t="shared" si="149"/>
        <v>70</v>
      </c>
      <c r="H545" s="6">
        <f t="shared" si="142"/>
        <v>70</v>
      </c>
    </row>
    <row r="546" spans="1:8" s="3" customFormat="1" ht="15.75" x14ac:dyDescent="0.25">
      <c r="A546" s="55" t="s">
        <v>483</v>
      </c>
      <c r="B546" s="94"/>
      <c r="C546" s="92">
        <v>50</v>
      </c>
      <c r="D546" s="77"/>
      <c r="E546" s="69"/>
      <c r="F546" s="69"/>
      <c r="G546" s="77">
        <f t="shared" si="149"/>
        <v>50</v>
      </c>
      <c r="H546" s="6">
        <f t="shared" si="142"/>
        <v>50</v>
      </c>
    </row>
    <row r="547" spans="1:8" s="3" customFormat="1" ht="15.75" x14ac:dyDescent="0.25">
      <c r="A547" s="120" t="s">
        <v>354</v>
      </c>
      <c r="B547" s="94"/>
      <c r="C547" s="92">
        <v>0</v>
      </c>
      <c r="D547" s="77"/>
      <c r="E547" s="69"/>
      <c r="F547" s="69"/>
      <c r="G547" s="77">
        <f t="shared" si="149"/>
        <v>0</v>
      </c>
      <c r="H547" s="6">
        <f t="shared" si="142"/>
        <v>0</v>
      </c>
    </row>
    <row r="548" spans="1:8" s="3" customFormat="1" ht="15.75" x14ac:dyDescent="0.25">
      <c r="A548" s="55" t="s">
        <v>340</v>
      </c>
      <c r="B548" s="94"/>
      <c r="C548" s="92">
        <v>30</v>
      </c>
      <c r="D548" s="77"/>
      <c r="E548" s="69"/>
      <c r="F548" s="69"/>
      <c r="G548" s="77">
        <f t="shared" si="149"/>
        <v>30</v>
      </c>
      <c r="H548" s="6">
        <f t="shared" si="142"/>
        <v>30</v>
      </c>
    </row>
    <row r="549" spans="1:8" s="3" customFormat="1" ht="15.75" x14ac:dyDescent="0.25">
      <c r="A549" s="55" t="s">
        <v>180</v>
      </c>
      <c r="B549" s="94"/>
      <c r="C549" s="92">
        <v>40</v>
      </c>
      <c r="D549" s="77"/>
      <c r="E549" s="69"/>
      <c r="F549" s="69"/>
      <c r="G549" s="77">
        <f t="shared" si="149"/>
        <v>40</v>
      </c>
      <c r="H549" s="6">
        <f t="shared" si="142"/>
        <v>40</v>
      </c>
    </row>
    <row r="550" spans="1:8" s="3" customFormat="1" ht="15.75" x14ac:dyDescent="0.25">
      <c r="A550" s="55" t="s">
        <v>267</v>
      </c>
      <c r="B550" s="94"/>
      <c r="C550" s="98">
        <v>15</v>
      </c>
      <c r="D550" s="77"/>
      <c r="E550" s="69"/>
      <c r="F550" s="69"/>
      <c r="G550" s="77">
        <f t="shared" si="149"/>
        <v>15</v>
      </c>
      <c r="H550" s="6">
        <f t="shared" si="142"/>
        <v>15</v>
      </c>
    </row>
    <row r="551" spans="1:8" ht="15.75" x14ac:dyDescent="0.25">
      <c r="A551" s="55" t="s">
        <v>179</v>
      </c>
      <c r="B551" s="94"/>
      <c r="C551" s="98">
        <v>100</v>
      </c>
      <c r="D551" s="77"/>
      <c r="E551" s="69"/>
      <c r="F551" s="69"/>
      <c r="G551" s="77">
        <f t="shared" si="149"/>
        <v>100</v>
      </c>
      <c r="H551" s="6">
        <f t="shared" si="142"/>
        <v>100</v>
      </c>
    </row>
    <row r="552" spans="1:8" ht="15.75" x14ac:dyDescent="0.25">
      <c r="A552" s="55" t="s">
        <v>484</v>
      </c>
      <c r="B552" s="94"/>
      <c r="C552" s="92">
        <v>140</v>
      </c>
      <c r="D552" s="77"/>
      <c r="E552" s="69"/>
      <c r="F552" s="69"/>
      <c r="G552" s="77">
        <f t="shared" si="149"/>
        <v>140</v>
      </c>
      <c r="H552" s="6">
        <f t="shared" si="142"/>
        <v>140</v>
      </c>
    </row>
    <row r="553" spans="1:8" ht="15.75" x14ac:dyDescent="0.25">
      <c r="A553" s="37" t="s">
        <v>485</v>
      </c>
      <c r="B553" s="94"/>
      <c r="C553" s="92">
        <v>5</v>
      </c>
      <c r="D553" s="77"/>
      <c r="E553" s="69"/>
      <c r="F553" s="69"/>
      <c r="G553" s="77">
        <f t="shared" si="149"/>
        <v>5</v>
      </c>
      <c r="H553" s="6">
        <f t="shared" si="142"/>
        <v>5</v>
      </c>
    </row>
    <row r="554" spans="1:8" ht="31.5" x14ac:dyDescent="0.25">
      <c r="A554" s="37" t="s">
        <v>342</v>
      </c>
      <c r="B554" s="94"/>
      <c r="C554" s="92">
        <v>30</v>
      </c>
      <c r="D554" s="77"/>
      <c r="E554" s="69"/>
      <c r="F554" s="69"/>
      <c r="G554" s="77">
        <f t="shared" si="149"/>
        <v>30</v>
      </c>
      <c r="H554" s="6">
        <f t="shared" si="142"/>
        <v>30</v>
      </c>
    </row>
    <row r="555" spans="1:8" ht="15.75" x14ac:dyDescent="0.25">
      <c r="A555" s="37" t="s">
        <v>343</v>
      </c>
      <c r="B555" s="94"/>
      <c r="C555" s="92">
        <v>10</v>
      </c>
      <c r="D555" s="77"/>
      <c r="E555" s="69"/>
      <c r="F555" s="69"/>
      <c r="G555" s="77">
        <f t="shared" si="149"/>
        <v>10</v>
      </c>
      <c r="H555" s="6">
        <f t="shared" si="142"/>
        <v>10</v>
      </c>
    </row>
    <row r="556" spans="1:8" ht="15.75" x14ac:dyDescent="0.25">
      <c r="A556" s="55" t="s">
        <v>486</v>
      </c>
      <c r="B556" s="94"/>
      <c r="C556" s="92">
        <v>10</v>
      </c>
      <c r="D556" s="77"/>
      <c r="E556" s="69"/>
      <c r="F556" s="69"/>
      <c r="G556" s="77">
        <f t="shared" si="149"/>
        <v>10</v>
      </c>
      <c r="H556" s="6">
        <f t="shared" si="142"/>
        <v>10</v>
      </c>
    </row>
    <row r="557" spans="1:8" ht="31.5" x14ac:dyDescent="0.25">
      <c r="A557" s="37" t="s">
        <v>266</v>
      </c>
      <c r="B557" s="88"/>
      <c r="C557" s="92">
        <v>30</v>
      </c>
      <c r="D557" s="77"/>
      <c r="E557" s="69"/>
      <c r="F557" s="69"/>
      <c r="G557" s="77">
        <f t="shared" si="149"/>
        <v>30</v>
      </c>
      <c r="H557" s="6">
        <f t="shared" si="142"/>
        <v>30</v>
      </c>
    </row>
    <row r="558" spans="1:8" ht="15.75" x14ac:dyDescent="0.25">
      <c r="A558" s="95" t="s">
        <v>240</v>
      </c>
      <c r="B558" s="96"/>
      <c r="C558" s="98">
        <v>106</v>
      </c>
      <c r="D558" s="77"/>
      <c r="E558" s="69"/>
      <c r="F558" s="69"/>
      <c r="G558" s="77">
        <f t="shared" si="149"/>
        <v>106</v>
      </c>
      <c r="H558" s="6">
        <f t="shared" si="142"/>
        <v>106</v>
      </c>
    </row>
    <row r="559" spans="1:8" ht="31.5" x14ac:dyDescent="0.25">
      <c r="A559" s="37" t="s">
        <v>244</v>
      </c>
      <c r="B559" s="88"/>
      <c r="C559" s="92">
        <v>50</v>
      </c>
      <c r="D559" s="77"/>
      <c r="E559" s="69"/>
      <c r="F559" s="69"/>
      <c r="G559" s="77">
        <f t="shared" si="149"/>
        <v>50</v>
      </c>
      <c r="H559" s="6">
        <f t="shared" si="142"/>
        <v>50</v>
      </c>
    </row>
    <row r="560" spans="1:8" ht="31.5" x14ac:dyDescent="0.25">
      <c r="A560" s="37" t="s">
        <v>265</v>
      </c>
      <c r="B560" s="88"/>
      <c r="C560" s="92">
        <v>50</v>
      </c>
      <c r="D560" s="77"/>
      <c r="E560" s="69"/>
      <c r="F560" s="69"/>
      <c r="G560" s="77">
        <f t="shared" si="149"/>
        <v>50</v>
      </c>
      <c r="H560" s="6">
        <f t="shared" si="142"/>
        <v>50</v>
      </c>
    </row>
    <row r="561" spans="1:8" ht="15.75" x14ac:dyDescent="0.25">
      <c r="A561" s="37" t="s">
        <v>341</v>
      </c>
      <c r="B561" s="88"/>
      <c r="C561" s="92">
        <v>70</v>
      </c>
      <c r="D561" s="77"/>
      <c r="E561" s="69"/>
      <c r="F561" s="69"/>
      <c r="G561" s="77">
        <f t="shared" si="149"/>
        <v>70</v>
      </c>
      <c r="H561" s="6">
        <f t="shared" si="142"/>
        <v>70</v>
      </c>
    </row>
    <row r="562" spans="1:8" ht="15.75" x14ac:dyDescent="0.25">
      <c r="A562" s="55" t="s">
        <v>186</v>
      </c>
      <c r="B562" s="94"/>
      <c r="C562" s="92">
        <v>100</v>
      </c>
      <c r="D562" s="77"/>
      <c r="E562" s="69"/>
      <c r="F562" s="69"/>
      <c r="G562" s="77">
        <f t="shared" si="149"/>
        <v>100</v>
      </c>
      <c r="H562" s="6">
        <f t="shared" si="142"/>
        <v>100</v>
      </c>
    </row>
    <row r="563" spans="1:8" ht="15.75" x14ac:dyDescent="0.25">
      <c r="A563" s="95" t="s">
        <v>487</v>
      </c>
      <c r="B563" s="94"/>
      <c r="C563" s="92">
        <v>36</v>
      </c>
      <c r="D563" s="77"/>
      <c r="E563" s="69"/>
      <c r="F563" s="69"/>
      <c r="G563" s="77">
        <f t="shared" si="149"/>
        <v>36</v>
      </c>
      <c r="H563" s="6">
        <f t="shared" si="142"/>
        <v>36</v>
      </c>
    </row>
    <row r="564" spans="1:8" ht="15.75" x14ac:dyDescent="0.25">
      <c r="A564" s="97" t="s">
        <v>374</v>
      </c>
      <c r="B564" s="94"/>
      <c r="C564" s="92">
        <v>40</v>
      </c>
      <c r="D564" s="77"/>
      <c r="E564" s="69"/>
      <c r="F564" s="69"/>
      <c r="G564" s="77">
        <f t="shared" si="149"/>
        <v>40</v>
      </c>
      <c r="H564" s="6">
        <f t="shared" si="142"/>
        <v>40</v>
      </c>
    </row>
    <row r="565" spans="1:8" ht="15.75" x14ac:dyDescent="0.25">
      <c r="A565" s="97" t="s">
        <v>373</v>
      </c>
      <c r="B565" s="94"/>
      <c r="C565" s="92">
        <v>59</v>
      </c>
      <c r="D565" s="77"/>
      <c r="E565" s="69"/>
      <c r="F565" s="69"/>
      <c r="G565" s="77">
        <f t="shared" si="149"/>
        <v>59</v>
      </c>
      <c r="H565" s="6">
        <f t="shared" si="142"/>
        <v>59</v>
      </c>
    </row>
    <row r="566" spans="1:8" ht="15.75" x14ac:dyDescent="0.25">
      <c r="A566" s="97" t="s">
        <v>375</v>
      </c>
      <c r="B566" s="94"/>
      <c r="C566" s="92">
        <v>49</v>
      </c>
      <c r="D566" s="77"/>
      <c r="E566" s="69"/>
      <c r="F566" s="69"/>
      <c r="G566" s="77">
        <f t="shared" si="149"/>
        <v>49</v>
      </c>
      <c r="H566" s="6">
        <f t="shared" si="142"/>
        <v>49</v>
      </c>
    </row>
    <row r="567" spans="1:8" ht="15.75" x14ac:dyDescent="0.25">
      <c r="A567" s="97" t="s">
        <v>488</v>
      </c>
      <c r="B567" s="94"/>
      <c r="C567" s="92">
        <v>130</v>
      </c>
      <c r="D567" s="77"/>
      <c r="E567" s="69"/>
      <c r="F567" s="69"/>
      <c r="G567" s="77">
        <f t="shared" si="149"/>
        <v>130</v>
      </c>
      <c r="H567" s="6">
        <f t="shared" si="142"/>
        <v>130</v>
      </c>
    </row>
    <row r="568" spans="1:8" ht="63" x14ac:dyDescent="0.25">
      <c r="A568" s="32" t="s">
        <v>378</v>
      </c>
      <c r="B568" s="94"/>
      <c r="C568" s="92">
        <v>300</v>
      </c>
      <c r="D568" s="77"/>
      <c r="E568" s="69"/>
      <c r="F568" s="69"/>
      <c r="G568" s="77">
        <f t="shared" si="149"/>
        <v>300</v>
      </c>
      <c r="H568" s="6">
        <f t="shared" si="142"/>
        <v>300</v>
      </c>
    </row>
    <row r="569" spans="1:8" ht="15.75" x14ac:dyDescent="0.25">
      <c r="A569" s="12" t="s">
        <v>43</v>
      </c>
      <c r="B569" s="8" t="s">
        <v>133</v>
      </c>
      <c r="C569" s="66">
        <f>+C574+C575+C576+C577+C578+C579+C580+C581+C573+C582+C583+C572+C570+C584+C585+C571</f>
        <v>14119</v>
      </c>
      <c r="D569" s="66">
        <f t="shared" ref="D569:G569" si="150">+D574+D575+D576+D577+D578+D579+D580+D581+D573+D582+D583+D572+D570+D584+D585+D571</f>
        <v>0</v>
      </c>
      <c r="E569" s="66">
        <f t="shared" si="150"/>
        <v>0</v>
      </c>
      <c r="F569" s="66">
        <f t="shared" si="150"/>
        <v>0</v>
      </c>
      <c r="G569" s="66">
        <f t="shared" si="150"/>
        <v>14119</v>
      </c>
      <c r="H569" s="6">
        <f t="shared" si="142"/>
        <v>14119</v>
      </c>
    </row>
    <row r="570" spans="1:8" ht="15.75" x14ac:dyDescent="0.25">
      <c r="A570" s="90" t="s">
        <v>546</v>
      </c>
      <c r="B570" s="8"/>
      <c r="C570" s="69">
        <v>512</v>
      </c>
      <c r="D570" s="69"/>
      <c r="E570" s="69"/>
      <c r="F570" s="69"/>
      <c r="G570" s="77">
        <v>512</v>
      </c>
      <c r="H570" s="6">
        <f t="shared" si="142"/>
        <v>512</v>
      </c>
    </row>
    <row r="571" spans="1:8" ht="15.75" x14ac:dyDescent="0.25">
      <c r="A571" s="90" t="s">
        <v>574</v>
      </c>
      <c r="B571" s="8"/>
      <c r="C571" s="69">
        <v>70</v>
      </c>
      <c r="D571" s="69"/>
      <c r="E571" s="69"/>
      <c r="F571" s="69"/>
      <c r="G571" s="77">
        <v>70</v>
      </c>
      <c r="H571" s="6">
        <f t="shared" si="142"/>
        <v>70</v>
      </c>
    </row>
    <row r="572" spans="1:8" ht="15.75" x14ac:dyDescent="0.25">
      <c r="A572" s="55" t="s">
        <v>382</v>
      </c>
      <c r="B572" s="94"/>
      <c r="C572" s="92">
        <v>380</v>
      </c>
      <c r="D572" s="77"/>
      <c r="E572" s="69"/>
      <c r="F572" s="69"/>
      <c r="G572" s="77">
        <f t="shared" ref="G572:G584" si="151">+E572+D572+C572</f>
        <v>380</v>
      </c>
      <c r="H572" s="6">
        <f t="shared" si="142"/>
        <v>380</v>
      </c>
    </row>
    <row r="573" spans="1:8" ht="15.75" x14ac:dyDescent="0.25">
      <c r="A573" s="7" t="s">
        <v>491</v>
      </c>
      <c r="B573" s="8"/>
      <c r="C573" s="69">
        <v>150</v>
      </c>
      <c r="D573" s="69"/>
      <c r="E573" s="69"/>
      <c r="F573" s="69"/>
      <c r="G573" s="77">
        <f t="shared" si="151"/>
        <v>150</v>
      </c>
      <c r="H573" s="6">
        <f t="shared" si="142"/>
        <v>150</v>
      </c>
    </row>
    <row r="574" spans="1:8" ht="31.5" x14ac:dyDescent="0.25">
      <c r="A574" s="37" t="s">
        <v>282</v>
      </c>
      <c r="B574" s="37"/>
      <c r="C574" s="92">
        <v>2483</v>
      </c>
      <c r="D574" s="77"/>
      <c r="E574" s="69"/>
      <c r="F574" s="69"/>
      <c r="G574" s="77">
        <f t="shared" si="151"/>
        <v>2483</v>
      </c>
      <c r="H574" s="6">
        <f t="shared" si="142"/>
        <v>2483</v>
      </c>
    </row>
    <row r="575" spans="1:8" ht="31.5" x14ac:dyDescent="0.25">
      <c r="A575" s="37" t="s">
        <v>489</v>
      </c>
      <c r="B575" s="37"/>
      <c r="C575" s="92">
        <v>9</v>
      </c>
      <c r="D575" s="77"/>
      <c r="E575" s="69"/>
      <c r="F575" s="69"/>
      <c r="G575" s="77">
        <f t="shared" si="151"/>
        <v>9</v>
      </c>
      <c r="H575" s="6">
        <f t="shared" si="142"/>
        <v>9</v>
      </c>
    </row>
    <row r="576" spans="1:8" ht="31.5" x14ac:dyDescent="0.25">
      <c r="A576" s="37" t="s">
        <v>283</v>
      </c>
      <c r="B576" s="37"/>
      <c r="C576" s="92">
        <v>2794</v>
      </c>
      <c r="D576" s="77"/>
      <c r="E576" s="69"/>
      <c r="F576" s="69"/>
      <c r="G576" s="77">
        <f t="shared" si="151"/>
        <v>2794</v>
      </c>
      <c r="H576" s="6">
        <f t="shared" si="142"/>
        <v>2794</v>
      </c>
    </row>
    <row r="577" spans="1:8" ht="15.75" x14ac:dyDescent="0.25">
      <c r="A577" s="99" t="s">
        <v>284</v>
      </c>
      <c r="B577" s="55"/>
      <c r="C577" s="92">
        <v>1784</v>
      </c>
      <c r="D577" s="77"/>
      <c r="E577" s="69"/>
      <c r="F577" s="69"/>
      <c r="G577" s="77">
        <f t="shared" si="151"/>
        <v>1784</v>
      </c>
      <c r="H577" s="6">
        <f t="shared" si="142"/>
        <v>1784</v>
      </c>
    </row>
    <row r="578" spans="1:8" ht="31.5" x14ac:dyDescent="0.25">
      <c r="A578" s="99" t="s">
        <v>490</v>
      </c>
      <c r="B578" s="55"/>
      <c r="C578" s="92">
        <v>32</v>
      </c>
      <c r="D578" s="77"/>
      <c r="E578" s="69"/>
      <c r="F578" s="69"/>
      <c r="G578" s="77">
        <f t="shared" si="151"/>
        <v>32</v>
      </c>
      <c r="H578" s="6">
        <f t="shared" si="142"/>
        <v>32</v>
      </c>
    </row>
    <row r="579" spans="1:8" ht="34.5" customHeight="1" x14ac:dyDescent="0.25">
      <c r="A579" s="37" t="s">
        <v>285</v>
      </c>
      <c r="B579" s="37"/>
      <c r="C579" s="92">
        <v>4992</v>
      </c>
      <c r="D579" s="77"/>
      <c r="E579" s="7"/>
      <c r="F579"/>
      <c r="G579" s="77">
        <f t="shared" si="151"/>
        <v>4992</v>
      </c>
      <c r="H579" s="6">
        <f t="shared" si="142"/>
        <v>4992</v>
      </c>
    </row>
    <row r="580" spans="1:8" ht="15.75" x14ac:dyDescent="0.25">
      <c r="A580" s="82" t="s">
        <v>344</v>
      </c>
      <c r="B580" s="55"/>
      <c r="C580" s="100">
        <v>10</v>
      </c>
      <c r="D580" s="13"/>
      <c r="E580" s="69"/>
      <c r="F580" s="69"/>
      <c r="G580" s="77">
        <f t="shared" si="151"/>
        <v>10</v>
      </c>
      <c r="H580" s="6">
        <f t="shared" si="142"/>
        <v>10</v>
      </c>
    </row>
    <row r="581" spans="1:8" ht="31.5" x14ac:dyDescent="0.25">
      <c r="A581" s="37" t="s">
        <v>345</v>
      </c>
      <c r="B581" s="55"/>
      <c r="C581" s="100">
        <v>510</v>
      </c>
      <c r="D581" s="77"/>
      <c r="E581" s="69"/>
      <c r="F581" s="69"/>
      <c r="G581" s="77">
        <f t="shared" si="151"/>
        <v>510</v>
      </c>
      <c r="H581" s="6">
        <f t="shared" si="142"/>
        <v>510</v>
      </c>
    </row>
    <row r="582" spans="1:8" ht="31.5" x14ac:dyDescent="0.25">
      <c r="A582" s="9" t="s">
        <v>274</v>
      </c>
      <c r="B582" s="7"/>
      <c r="C582" s="7">
        <v>100</v>
      </c>
      <c r="D582" s="77"/>
      <c r="E582" s="104"/>
      <c r="F582" s="104"/>
      <c r="G582" s="77">
        <f t="shared" si="151"/>
        <v>100</v>
      </c>
      <c r="H582" s="6">
        <f t="shared" si="142"/>
        <v>100</v>
      </c>
    </row>
    <row r="583" spans="1:8" ht="45" x14ac:dyDescent="0.25">
      <c r="A583" s="103" t="s">
        <v>492</v>
      </c>
      <c r="B583" s="102"/>
      <c r="C583" s="7">
        <v>114</v>
      </c>
      <c r="D583" s="77"/>
      <c r="E583" s="104"/>
      <c r="F583" s="104"/>
      <c r="G583" s="77">
        <f t="shared" si="151"/>
        <v>114</v>
      </c>
      <c r="H583" s="6">
        <f t="shared" si="142"/>
        <v>114</v>
      </c>
    </row>
    <row r="584" spans="1:8" ht="52.5" customHeight="1" x14ac:dyDescent="0.25">
      <c r="A584" s="9" t="s">
        <v>401</v>
      </c>
      <c r="B584" s="9"/>
      <c r="C584" s="69">
        <v>0</v>
      </c>
      <c r="D584" s="77"/>
      <c r="E584" s="69"/>
      <c r="F584" s="69"/>
      <c r="G584" s="77">
        <f t="shared" si="151"/>
        <v>0</v>
      </c>
      <c r="H584" s="6">
        <f t="shared" si="142"/>
        <v>0</v>
      </c>
    </row>
    <row r="585" spans="1:8" ht="30" x14ac:dyDescent="0.25">
      <c r="A585" s="103" t="s">
        <v>572</v>
      </c>
      <c r="B585" s="7"/>
      <c r="C585" s="7">
        <v>179</v>
      </c>
      <c r="D585" s="77"/>
      <c r="E585" s="7"/>
      <c r="F585" s="7"/>
      <c r="G585" s="77">
        <v>179</v>
      </c>
      <c r="H585" s="6">
        <f t="shared" si="142"/>
        <v>179</v>
      </c>
    </row>
    <row r="586" spans="1:8" ht="15.75" x14ac:dyDescent="0.25">
      <c r="A586" s="5"/>
      <c r="B586" s="5"/>
      <c r="C586" s="43"/>
      <c r="D586" s="78"/>
      <c r="E586" s="43"/>
      <c r="F586" s="43"/>
      <c r="G586" s="78"/>
    </row>
    <row r="587" spans="1:8" ht="15.75" x14ac:dyDescent="0.25">
      <c r="A587" s="5"/>
      <c r="B587" s="5"/>
      <c r="C587" s="43"/>
      <c r="D587" s="44"/>
      <c r="E587" s="43"/>
      <c r="F587" s="43"/>
      <c r="G587" s="78"/>
    </row>
    <row r="588" spans="1:8" ht="15.75" x14ac:dyDescent="0.25">
      <c r="A588" s="5"/>
      <c r="B588" s="5"/>
      <c r="C588" s="43"/>
      <c r="D588" s="44"/>
      <c r="E588" s="43"/>
      <c r="F588" s="43"/>
      <c r="G588" s="78"/>
    </row>
    <row r="589" spans="1:8" ht="15.75" x14ac:dyDescent="0.25">
      <c r="A589" s="5"/>
      <c r="B589" s="5"/>
      <c r="C589" s="43"/>
      <c r="D589" s="44"/>
      <c r="E589" s="43"/>
      <c r="F589" s="43"/>
      <c r="G589" s="78"/>
    </row>
    <row r="590" spans="1:8" ht="15.75" x14ac:dyDescent="0.25">
      <c r="A590" s="5"/>
      <c r="B590" s="5"/>
      <c r="C590" s="43"/>
      <c r="D590" s="44"/>
      <c r="E590" s="43"/>
      <c r="F590" s="43"/>
      <c r="G590" s="78"/>
    </row>
    <row r="591" spans="1:8" ht="15.75" x14ac:dyDescent="0.25">
      <c r="A591" s="5"/>
      <c r="B591" s="5"/>
      <c r="C591" s="43"/>
      <c r="D591" s="44"/>
      <c r="E591" s="43"/>
      <c r="F591" s="43"/>
      <c r="G591" s="78"/>
    </row>
    <row r="592" spans="1:8" ht="15.75" x14ac:dyDescent="0.25">
      <c r="A592" s="5"/>
      <c r="B592" s="5"/>
      <c r="C592" s="43"/>
      <c r="D592" s="44"/>
      <c r="E592" s="43"/>
      <c r="F592" s="43"/>
      <c r="G592" s="78"/>
    </row>
    <row r="593" spans="1:7" ht="15.75" x14ac:dyDescent="0.25">
      <c r="A593" s="5"/>
      <c r="B593" s="5"/>
      <c r="C593" s="43"/>
      <c r="D593" s="44"/>
      <c r="E593" s="43"/>
      <c r="F593" s="43"/>
      <c r="G593" s="78"/>
    </row>
    <row r="594" spans="1:7" ht="15.75" x14ac:dyDescent="0.25">
      <c r="A594" s="5"/>
      <c r="B594" s="5"/>
      <c r="C594" s="43"/>
      <c r="D594" s="44"/>
      <c r="E594" s="43"/>
      <c r="F594" s="43"/>
      <c r="G594" s="78"/>
    </row>
    <row r="595" spans="1:7" ht="15.75" x14ac:dyDescent="0.25">
      <c r="A595" s="5"/>
      <c r="B595" s="5"/>
      <c r="C595" s="43"/>
      <c r="D595" s="44"/>
      <c r="E595" s="43"/>
      <c r="F595" s="43"/>
      <c r="G595" s="78"/>
    </row>
    <row r="596" spans="1:7" ht="15.75" x14ac:dyDescent="0.25">
      <c r="A596" s="5"/>
      <c r="B596" s="5"/>
      <c r="C596" s="43"/>
      <c r="D596" s="44"/>
      <c r="E596" s="43"/>
      <c r="F596" s="43"/>
      <c r="G596" s="78"/>
    </row>
    <row r="597" spans="1:7" ht="15.75" x14ac:dyDescent="0.25">
      <c r="A597" s="5"/>
      <c r="B597" s="5"/>
      <c r="C597" s="43"/>
      <c r="D597" s="44"/>
      <c r="E597" s="43"/>
      <c r="F597" s="43"/>
      <c r="G597" s="78"/>
    </row>
    <row r="598" spans="1:7" ht="15.75" x14ac:dyDescent="0.25">
      <c r="A598" s="5"/>
      <c r="B598" s="5"/>
      <c r="C598" s="43"/>
      <c r="D598" s="44"/>
      <c r="E598" s="43"/>
      <c r="F598" s="43"/>
      <c r="G598" s="78"/>
    </row>
    <row r="599" spans="1:7" ht="15.75" x14ac:dyDescent="0.25">
      <c r="A599" s="5"/>
      <c r="B599" s="5"/>
      <c r="C599" s="43"/>
      <c r="D599" s="44"/>
      <c r="E599" s="43"/>
      <c r="F599" s="43"/>
      <c r="G599" s="78"/>
    </row>
    <row r="600" spans="1:7" ht="15.75" x14ac:dyDescent="0.25">
      <c r="A600" s="5"/>
      <c r="B600" s="5"/>
      <c r="C600" s="43"/>
      <c r="D600" s="44"/>
      <c r="E600" s="43"/>
      <c r="F600" s="43"/>
      <c r="G600" s="78"/>
    </row>
    <row r="601" spans="1:7" ht="15.75" x14ac:dyDescent="0.25">
      <c r="A601" s="5"/>
      <c r="B601" s="5"/>
      <c r="C601" s="43"/>
      <c r="D601" s="44"/>
      <c r="E601" s="43"/>
      <c r="F601" s="43"/>
      <c r="G601" s="78"/>
    </row>
    <row r="602" spans="1:7" ht="15.75" x14ac:dyDescent="0.25">
      <c r="A602" s="5"/>
      <c r="B602" s="5"/>
      <c r="C602" s="43"/>
      <c r="D602" s="44"/>
      <c r="E602" s="43"/>
      <c r="F602" s="43"/>
      <c r="G602" s="78"/>
    </row>
    <row r="603" spans="1:7" ht="15.75" x14ac:dyDescent="0.25">
      <c r="A603" s="5"/>
      <c r="B603" s="5"/>
      <c r="C603" s="43"/>
      <c r="D603" s="44"/>
      <c r="E603" s="43"/>
      <c r="F603" s="43"/>
      <c r="G603" s="78"/>
    </row>
    <row r="604" spans="1:7" ht="15.75" x14ac:dyDescent="0.25">
      <c r="A604" s="5"/>
      <c r="B604" s="5"/>
      <c r="C604" s="43"/>
      <c r="D604" s="44"/>
      <c r="E604" s="43"/>
      <c r="F604" s="43"/>
      <c r="G604" s="78"/>
    </row>
    <row r="605" spans="1:7" ht="15.75" x14ac:dyDescent="0.25">
      <c r="A605" s="5"/>
      <c r="B605" s="5"/>
      <c r="C605" s="43"/>
      <c r="D605" s="44"/>
      <c r="E605" s="43"/>
      <c r="F605" s="43"/>
      <c r="G605" s="78"/>
    </row>
    <row r="606" spans="1:7" ht="15.75" x14ac:dyDescent="0.25">
      <c r="A606" s="5"/>
      <c r="B606" s="5"/>
      <c r="C606" s="43"/>
      <c r="D606" s="44"/>
      <c r="E606" s="43"/>
      <c r="F606" s="43"/>
      <c r="G606" s="78"/>
    </row>
    <row r="607" spans="1:7" ht="15.75" x14ac:dyDescent="0.25">
      <c r="A607" s="5"/>
      <c r="B607" s="5"/>
      <c r="C607" s="43"/>
      <c r="D607" s="44"/>
      <c r="E607" s="43"/>
      <c r="F607" s="43"/>
      <c r="G607" s="78"/>
    </row>
    <row r="608" spans="1:7" ht="15.75" x14ac:dyDescent="0.25">
      <c r="A608" s="5"/>
      <c r="B608" s="5"/>
      <c r="C608" s="43"/>
      <c r="D608" s="44"/>
      <c r="E608" s="43"/>
      <c r="F608" s="43"/>
      <c r="G608" s="78"/>
    </row>
    <row r="609" spans="1:7" ht="15.75" x14ac:dyDescent="0.25">
      <c r="A609" s="5"/>
      <c r="B609" s="5"/>
      <c r="C609" s="43"/>
      <c r="D609" s="44"/>
      <c r="E609" s="43"/>
      <c r="F609" s="43"/>
      <c r="G609" s="78"/>
    </row>
    <row r="610" spans="1:7" ht="15.75" x14ac:dyDescent="0.25">
      <c r="A610" s="5"/>
      <c r="B610" s="5"/>
      <c r="C610" s="43"/>
      <c r="D610" s="44"/>
      <c r="E610" s="43"/>
      <c r="F610" s="43"/>
      <c r="G610" s="78"/>
    </row>
    <row r="611" spans="1:7" ht="15.75" x14ac:dyDescent="0.25">
      <c r="A611" s="5"/>
      <c r="B611" s="5"/>
      <c r="C611" s="43"/>
      <c r="D611" s="44"/>
      <c r="E611" s="43"/>
      <c r="F611" s="43"/>
      <c r="G611" s="78"/>
    </row>
    <row r="612" spans="1:7" ht="15.75" x14ac:dyDescent="0.25">
      <c r="A612" s="5"/>
      <c r="B612" s="5"/>
      <c r="C612" s="43"/>
      <c r="D612" s="44"/>
      <c r="E612" s="43"/>
      <c r="F612" s="43"/>
      <c r="G612" s="78"/>
    </row>
    <row r="613" spans="1:7" ht="15.75" x14ac:dyDescent="0.25">
      <c r="A613" s="5"/>
      <c r="B613" s="5"/>
      <c r="C613" s="43"/>
      <c r="D613" s="44"/>
      <c r="E613" s="43"/>
      <c r="F613" s="43"/>
      <c r="G613" s="78"/>
    </row>
    <row r="614" spans="1:7" ht="15.75" x14ac:dyDescent="0.25">
      <c r="A614" s="5"/>
      <c r="B614" s="5"/>
      <c r="C614" s="43"/>
      <c r="D614" s="44"/>
      <c r="E614" s="43"/>
      <c r="F614" s="43"/>
      <c r="G614" s="78"/>
    </row>
    <row r="615" spans="1:7" ht="15.75" x14ac:dyDescent="0.25">
      <c r="A615" s="5"/>
      <c r="B615" s="5"/>
      <c r="C615" s="43"/>
      <c r="D615" s="44"/>
      <c r="E615" s="43"/>
      <c r="F615" s="43"/>
      <c r="G615" s="78"/>
    </row>
    <row r="616" spans="1:7" ht="15.75" x14ac:dyDescent="0.25">
      <c r="A616" s="5"/>
      <c r="B616" s="5"/>
      <c r="C616" s="43"/>
      <c r="D616" s="44"/>
      <c r="E616" s="43"/>
      <c r="F616" s="43"/>
      <c r="G616" s="78"/>
    </row>
    <row r="617" spans="1:7" ht="15.75" x14ac:dyDescent="0.25">
      <c r="A617" s="5"/>
      <c r="B617" s="5"/>
      <c r="C617" s="43"/>
      <c r="D617" s="44"/>
      <c r="E617" s="43"/>
      <c r="F617" s="43"/>
      <c r="G617" s="78"/>
    </row>
    <row r="618" spans="1:7" ht="15.75" x14ac:dyDescent="0.25">
      <c r="A618" s="5"/>
      <c r="B618" s="5"/>
      <c r="C618" s="43"/>
      <c r="D618" s="44"/>
      <c r="E618" s="43"/>
      <c r="F618" s="43"/>
      <c r="G618" s="78"/>
    </row>
    <row r="619" spans="1:7" ht="15.75" x14ac:dyDescent="0.25">
      <c r="A619" s="5"/>
      <c r="B619" s="5"/>
      <c r="C619" s="43"/>
      <c r="D619" s="44"/>
      <c r="E619" s="43"/>
      <c r="F619" s="43"/>
      <c r="G619" s="78"/>
    </row>
    <row r="620" spans="1:7" ht="15.75" x14ac:dyDescent="0.25">
      <c r="A620" s="5"/>
      <c r="B620" s="5"/>
      <c r="C620" s="43"/>
      <c r="D620" s="44"/>
      <c r="E620" s="43"/>
      <c r="F620" s="43"/>
      <c r="G620" s="78"/>
    </row>
    <row r="621" spans="1:7" ht="15.75" x14ac:dyDescent="0.25">
      <c r="A621" s="5"/>
      <c r="B621" s="5"/>
      <c r="C621" s="43"/>
      <c r="D621" s="44"/>
      <c r="E621" s="43"/>
      <c r="F621" s="43"/>
      <c r="G621" s="78"/>
    </row>
    <row r="622" spans="1:7" ht="15.75" x14ac:dyDescent="0.25">
      <c r="A622" s="5"/>
      <c r="B622" s="5"/>
      <c r="C622" s="43"/>
      <c r="D622" s="44"/>
      <c r="E622" s="43"/>
      <c r="F622" s="43"/>
      <c r="G622" s="78"/>
    </row>
    <row r="623" spans="1:7" ht="15.75" x14ac:dyDescent="0.25">
      <c r="A623" s="5"/>
      <c r="B623" s="5"/>
      <c r="C623" s="43"/>
      <c r="D623" s="44"/>
      <c r="E623" s="43"/>
      <c r="F623" s="43"/>
      <c r="G623" s="78"/>
    </row>
    <row r="624" spans="1:7" ht="15.75" x14ac:dyDescent="0.25">
      <c r="A624" s="5"/>
      <c r="B624" s="5"/>
      <c r="C624" s="43"/>
      <c r="D624" s="44"/>
      <c r="E624" s="43"/>
      <c r="F624" s="43"/>
      <c r="G624" s="78"/>
    </row>
    <row r="625" spans="1:7" ht="15.75" x14ac:dyDescent="0.25">
      <c r="A625" s="5"/>
      <c r="B625" s="5"/>
      <c r="C625" s="43"/>
      <c r="D625" s="44"/>
      <c r="E625" s="43"/>
      <c r="F625" s="43"/>
      <c r="G625" s="78"/>
    </row>
    <row r="626" spans="1:7" ht="15.75" x14ac:dyDescent="0.25">
      <c r="A626" s="5"/>
      <c r="B626" s="5"/>
      <c r="C626" s="43"/>
      <c r="D626" s="44"/>
      <c r="E626" s="43"/>
      <c r="F626" s="43"/>
      <c r="G626" s="78"/>
    </row>
    <row r="627" spans="1:7" ht="15.75" x14ac:dyDescent="0.25">
      <c r="A627" s="5"/>
      <c r="B627" s="5"/>
      <c r="C627" s="43"/>
      <c r="D627" s="44"/>
      <c r="E627" s="43"/>
      <c r="F627" s="43"/>
      <c r="G627" s="78"/>
    </row>
    <row r="628" spans="1:7" ht="15.75" x14ac:dyDescent="0.25">
      <c r="A628" s="5"/>
      <c r="B628" s="5"/>
      <c r="C628" s="43"/>
      <c r="D628" s="44"/>
      <c r="E628" s="43"/>
      <c r="F628" s="43"/>
      <c r="G628" s="78"/>
    </row>
    <row r="629" spans="1:7" ht="15.75" x14ac:dyDescent="0.25">
      <c r="A629" s="5"/>
      <c r="B629" s="5"/>
      <c r="C629" s="43"/>
      <c r="D629" s="44"/>
      <c r="E629" s="43"/>
      <c r="F629" s="43"/>
      <c r="G629" s="78"/>
    </row>
    <row r="630" spans="1:7" ht="15.75" x14ac:dyDescent="0.25">
      <c r="A630" s="5"/>
      <c r="B630" s="5"/>
      <c r="C630" s="43"/>
      <c r="D630" s="44"/>
      <c r="E630" s="43"/>
      <c r="F630" s="43"/>
      <c r="G630" s="78"/>
    </row>
    <row r="631" spans="1:7" ht="15.75" x14ac:dyDescent="0.25">
      <c r="A631" s="5"/>
      <c r="B631" s="5"/>
      <c r="C631" s="43"/>
      <c r="D631" s="44"/>
      <c r="E631" s="43"/>
      <c r="F631" s="43"/>
      <c r="G631" s="78"/>
    </row>
    <row r="632" spans="1:7" ht="15.75" x14ac:dyDescent="0.25">
      <c r="A632" s="5"/>
      <c r="B632" s="5"/>
      <c r="C632" s="43"/>
      <c r="D632" s="44"/>
      <c r="E632" s="43"/>
      <c r="F632" s="43"/>
      <c r="G632" s="78"/>
    </row>
    <row r="633" spans="1:7" ht="15.75" x14ac:dyDescent="0.25">
      <c r="A633" s="5"/>
      <c r="B633" s="5"/>
      <c r="C633" s="43"/>
      <c r="D633" s="44"/>
      <c r="E633" s="43"/>
      <c r="F633" s="43"/>
      <c r="G633" s="78"/>
    </row>
    <row r="634" spans="1:7" ht="15.75" x14ac:dyDescent="0.25">
      <c r="A634" s="5"/>
      <c r="B634" s="5"/>
      <c r="C634" s="43"/>
      <c r="D634" s="44"/>
      <c r="E634" s="43"/>
      <c r="F634" s="43"/>
      <c r="G634" s="78"/>
    </row>
    <row r="635" spans="1:7" ht="15.75" x14ac:dyDescent="0.25">
      <c r="A635" s="5"/>
      <c r="B635" s="5"/>
      <c r="C635" s="43"/>
      <c r="D635" s="44"/>
      <c r="E635" s="43"/>
      <c r="F635" s="43"/>
      <c r="G635" s="78"/>
    </row>
    <row r="636" spans="1:7" ht="15.75" x14ac:dyDescent="0.25">
      <c r="A636" s="5"/>
      <c r="B636" s="5"/>
      <c r="C636" s="43"/>
      <c r="D636" s="44"/>
      <c r="E636" s="43"/>
      <c r="F636" s="43"/>
      <c r="G636" s="78"/>
    </row>
    <row r="637" spans="1:7" ht="15.75" x14ac:dyDescent="0.25">
      <c r="A637" s="5"/>
      <c r="B637" s="5"/>
      <c r="C637" s="43"/>
      <c r="D637" s="44"/>
      <c r="E637" s="43"/>
      <c r="F637" s="43"/>
      <c r="G637" s="78"/>
    </row>
    <row r="638" spans="1:7" ht="15.75" x14ac:dyDescent="0.25">
      <c r="A638" s="5"/>
      <c r="B638" s="5"/>
      <c r="C638" s="43"/>
      <c r="D638" s="44"/>
      <c r="E638" s="43"/>
      <c r="F638" s="43"/>
      <c r="G638" s="78"/>
    </row>
    <row r="639" spans="1:7" ht="15.75" x14ac:dyDescent="0.25">
      <c r="A639" s="5"/>
      <c r="B639" s="5"/>
      <c r="C639" s="43"/>
      <c r="D639" s="44"/>
      <c r="E639" s="43"/>
      <c r="F639" s="43"/>
      <c r="G639" s="78"/>
    </row>
    <row r="640" spans="1:7" ht="15.75" x14ac:dyDescent="0.25">
      <c r="A640" s="5"/>
      <c r="B640" s="5"/>
      <c r="C640" s="43"/>
      <c r="D640" s="44"/>
      <c r="E640" s="43"/>
      <c r="F640" s="43"/>
      <c r="G640" s="78"/>
    </row>
    <row r="641" spans="1:7" ht="15.75" x14ac:dyDescent="0.25">
      <c r="A641" s="5"/>
      <c r="B641" s="5"/>
      <c r="C641" s="43"/>
      <c r="D641" s="44"/>
      <c r="E641" s="43"/>
      <c r="F641" s="43"/>
      <c r="G641" s="78"/>
    </row>
    <row r="642" spans="1:7" ht="15.75" x14ac:dyDescent="0.25">
      <c r="A642" s="5"/>
      <c r="B642" s="5"/>
      <c r="C642" s="43"/>
      <c r="D642" s="44"/>
      <c r="E642" s="43"/>
      <c r="F642" s="43"/>
      <c r="G642" s="78"/>
    </row>
    <row r="643" spans="1:7" ht="15.75" x14ac:dyDescent="0.25">
      <c r="A643" s="5"/>
      <c r="B643" s="5"/>
      <c r="C643" s="43"/>
      <c r="D643" s="44"/>
      <c r="E643" s="43"/>
      <c r="F643" s="43"/>
      <c r="G643" s="78"/>
    </row>
    <row r="644" spans="1:7" ht="15.75" x14ac:dyDescent="0.25">
      <c r="A644" s="5"/>
      <c r="B644" s="5"/>
      <c r="C644" s="43"/>
      <c r="D644" s="44"/>
      <c r="E644" s="43"/>
      <c r="F644" s="43"/>
      <c r="G644" s="78"/>
    </row>
    <row r="645" spans="1:7" ht="15.75" x14ac:dyDescent="0.25">
      <c r="A645" s="5"/>
      <c r="B645" s="5"/>
      <c r="C645" s="43"/>
      <c r="D645" s="44"/>
      <c r="E645" s="43"/>
      <c r="F645" s="43"/>
      <c r="G645" s="78"/>
    </row>
    <row r="646" spans="1:7" ht="15.75" x14ac:dyDescent="0.25">
      <c r="A646" s="5"/>
      <c r="B646" s="5"/>
      <c r="C646" s="43"/>
      <c r="D646" s="44"/>
      <c r="E646" s="43"/>
      <c r="F646" s="43"/>
      <c r="G646" s="78"/>
    </row>
    <row r="647" spans="1:7" ht="15.75" x14ac:dyDescent="0.25">
      <c r="A647" s="5"/>
      <c r="B647" s="5"/>
      <c r="C647" s="43"/>
      <c r="D647" s="44"/>
      <c r="E647" s="43"/>
      <c r="F647" s="43"/>
      <c r="G647" s="78"/>
    </row>
    <row r="648" spans="1:7" ht="15.75" x14ac:dyDescent="0.25">
      <c r="A648" s="5"/>
      <c r="B648" s="5"/>
      <c r="C648" s="43"/>
      <c r="D648" s="44"/>
      <c r="E648" s="43"/>
      <c r="F648" s="43"/>
      <c r="G648" s="78"/>
    </row>
    <row r="649" spans="1:7" ht="15.75" x14ac:dyDescent="0.25">
      <c r="A649" s="5"/>
      <c r="B649" s="5"/>
      <c r="C649" s="43"/>
      <c r="D649" s="44"/>
      <c r="E649" s="43"/>
      <c r="F649" s="43"/>
      <c r="G649" s="78"/>
    </row>
    <row r="650" spans="1:7" ht="15.75" x14ac:dyDescent="0.25">
      <c r="A650" s="5"/>
      <c r="B650" s="5"/>
      <c r="C650" s="43"/>
      <c r="D650" s="44"/>
      <c r="E650" s="43"/>
      <c r="F650" s="43"/>
      <c r="G650" s="78"/>
    </row>
    <row r="651" spans="1:7" ht="15.75" x14ac:dyDescent="0.25">
      <c r="A651" s="5"/>
      <c r="B651" s="5"/>
      <c r="C651" s="43"/>
      <c r="D651" s="44"/>
      <c r="E651" s="43"/>
      <c r="F651" s="43"/>
      <c r="G651" s="78"/>
    </row>
    <row r="652" spans="1:7" ht="15.75" x14ac:dyDescent="0.25">
      <c r="A652" s="5"/>
      <c r="B652" s="5"/>
      <c r="C652" s="43"/>
      <c r="D652" s="44"/>
      <c r="E652" s="43"/>
      <c r="F652" s="43"/>
      <c r="G652" s="78"/>
    </row>
    <row r="653" spans="1:7" ht="15.75" x14ac:dyDescent="0.25">
      <c r="A653" s="5"/>
      <c r="B653" s="5"/>
      <c r="C653" s="43"/>
      <c r="D653" s="44"/>
      <c r="E653" s="43"/>
      <c r="F653" s="43"/>
      <c r="G653" s="78"/>
    </row>
    <row r="654" spans="1:7" ht="15.75" x14ac:dyDescent="0.25">
      <c r="A654" s="5"/>
      <c r="B654" s="5"/>
      <c r="C654" s="43"/>
      <c r="D654" s="44"/>
      <c r="E654" s="43"/>
      <c r="F654" s="43"/>
      <c r="G654" s="78"/>
    </row>
    <row r="655" spans="1:7" ht="15.75" x14ac:dyDescent="0.25">
      <c r="A655" s="5"/>
      <c r="B655" s="5"/>
      <c r="C655" s="43"/>
      <c r="D655" s="44"/>
      <c r="E655" s="43"/>
      <c r="F655" s="43"/>
      <c r="G655" s="78"/>
    </row>
    <row r="656" spans="1:7" ht="15.75" x14ac:dyDescent="0.25">
      <c r="A656" s="2"/>
      <c r="B656" s="2"/>
      <c r="C656" s="43"/>
      <c r="D656" s="44"/>
      <c r="E656" s="43"/>
      <c r="F656" s="43"/>
      <c r="G656" s="78"/>
    </row>
    <row r="657" spans="1:7" ht="15.75" x14ac:dyDescent="0.25">
      <c r="A657" s="2"/>
      <c r="B657" s="2"/>
      <c r="C657" s="43"/>
      <c r="D657" s="44"/>
      <c r="E657" s="43"/>
      <c r="F657" s="43"/>
      <c r="G657" s="78"/>
    </row>
    <row r="658" spans="1:7" ht="15.75" x14ac:dyDescent="0.25">
      <c r="A658" s="2"/>
      <c r="B658" s="2"/>
      <c r="C658" s="43"/>
      <c r="D658" s="44"/>
      <c r="E658" s="43"/>
      <c r="F658" s="43"/>
      <c r="G658" s="78"/>
    </row>
    <row r="659" spans="1:7" ht="15.75" x14ac:dyDescent="0.25">
      <c r="A659" s="2"/>
      <c r="B659" s="2"/>
      <c r="C659" s="43"/>
      <c r="D659" s="44"/>
      <c r="E659" s="43"/>
      <c r="F659" s="43"/>
      <c r="G659" s="78"/>
    </row>
    <row r="660" spans="1:7" ht="15.75" x14ac:dyDescent="0.25">
      <c r="C660" s="43"/>
      <c r="D660" s="44"/>
      <c r="E660" s="43"/>
      <c r="F660" s="43"/>
      <c r="G660" s="78"/>
    </row>
    <row r="661" spans="1:7" ht="15.75" x14ac:dyDescent="0.25">
      <c r="C661" s="43"/>
      <c r="D661" s="44"/>
      <c r="E661" s="43"/>
      <c r="F661" s="43"/>
      <c r="G661" s="78"/>
    </row>
    <row r="662" spans="1:7" ht="15.75" x14ac:dyDescent="0.25">
      <c r="C662" s="43"/>
      <c r="D662" s="44"/>
      <c r="E662" s="43"/>
      <c r="F662" s="43"/>
      <c r="G662" s="78"/>
    </row>
    <row r="663" spans="1:7" ht="15.75" x14ac:dyDescent="0.25">
      <c r="C663" s="43"/>
      <c r="D663" s="44"/>
      <c r="E663" s="43"/>
      <c r="F663" s="43"/>
      <c r="G663" s="78"/>
    </row>
    <row r="664" spans="1:7" ht="15.75" x14ac:dyDescent="0.25">
      <c r="C664" s="43"/>
      <c r="D664" s="44"/>
      <c r="E664" s="43"/>
      <c r="F664" s="43"/>
      <c r="G664" s="78"/>
    </row>
    <row r="665" spans="1:7" ht="15.75" x14ac:dyDescent="0.25">
      <c r="C665" s="43"/>
      <c r="D665" s="44"/>
      <c r="E665" s="43"/>
      <c r="F665" s="43"/>
      <c r="G665" s="78"/>
    </row>
    <row r="666" spans="1:7" ht="15.75" x14ac:dyDescent="0.25">
      <c r="D666" s="44"/>
      <c r="G666" s="78"/>
    </row>
    <row r="667" spans="1:7" ht="15.75" x14ac:dyDescent="0.25">
      <c r="D667" s="44"/>
    </row>
    <row r="670" spans="1:7" x14ac:dyDescent="0.2">
      <c r="A670" s="2"/>
      <c r="B670" s="2"/>
    </row>
    <row r="671" spans="1:7" x14ac:dyDescent="0.2">
      <c r="A671" s="2"/>
      <c r="B671" s="2"/>
    </row>
    <row r="672" spans="1:7" x14ac:dyDescent="0.2">
      <c r="A672" s="2"/>
      <c r="B672" s="2"/>
    </row>
    <row r="673" s="2" customFormat="1" x14ac:dyDescent="0.2"/>
    <row r="674" s="2" customFormat="1" x14ac:dyDescent="0.2"/>
    <row r="675" s="2" customFormat="1" x14ac:dyDescent="0.2"/>
  </sheetData>
  <mergeCells count="5">
    <mergeCell ref="A3:E3"/>
    <mergeCell ref="A2:C2"/>
    <mergeCell ref="A4:B4"/>
    <mergeCell ref="D2:E2"/>
    <mergeCell ref="D5:F5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 cu  exc </vt:lpstr>
    </vt:vector>
  </TitlesOfParts>
  <Company>MF BLOC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Valentina Nae</cp:lastModifiedBy>
  <cp:lastPrinted>2025-08-21T09:24:26Z</cp:lastPrinted>
  <dcterms:created xsi:type="dcterms:W3CDTF">2004-07-06T08:10:59Z</dcterms:created>
  <dcterms:modified xsi:type="dcterms:W3CDTF">2025-08-29T08:22:35Z</dcterms:modified>
</cp:coreProperties>
</file>