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510" yWindow="2130" windowWidth="12120" windowHeight="6255" tabRatio="525"/>
  </bookViews>
  <sheets>
    <sheet name="Buget recti.21.03" sheetId="140" r:id="rId1"/>
  </sheets>
  <definedNames>
    <definedName name="Achizitionare_si_montare_mobilier_urban_jardiniere_si_pergole" comment="doina">#REF!</definedName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D69" i="140" l="1"/>
  <c r="E69" i="140"/>
  <c r="F69" i="140"/>
  <c r="C69" i="140"/>
  <c r="D99" i="140"/>
  <c r="E99" i="140"/>
  <c r="F99" i="140"/>
  <c r="C99" i="140"/>
  <c r="F102" i="140"/>
  <c r="D524" i="140" l="1"/>
  <c r="E524" i="140"/>
  <c r="F524" i="140"/>
  <c r="D562" i="140"/>
  <c r="E562" i="140"/>
  <c r="F562" i="140"/>
  <c r="D533" i="140" l="1"/>
  <c r="E533" i="140"/>
  <c r="F533" i="140"/>
  <c r="F470" i="140" l="1"/>
  <c r="D503" i="140"/>
  <c r="E503" i="140"/>
  <c r="F503" i="140"/>
  <c r="C503" i="140"/>
  <c r="D491" i="140"/>
  <c r="E491" i="140"/>
  <c r="F491" i="140"/>
  <c r="D492" i="140"/>
  <c r="E492" i="140"/>
  <c r="F492" i="140"/>
  <c r="D208" i="140" l="1"/>
  <c r="E208" i="140"/>
  <c r="F208" i="140"/>
  <c r="D225" i="140"/>
  <c r="E225" i="140"/>
  <c r="F225" i="140"/>
  <c r="D429" i="140" l="1"/>
  <c r="E429" i="140"/>
  <c r="F429" i="140"/>
  <c r="C429" i="140"/>
  <c r="C428" i="140" s="1"/>
  <c r="D142" i="140"/>
  <c r="E142" i="140"/>
  <c r="C492" i="140" l="1"/>
  <c r="F500" i="140"/>
  <c r="F437" i="140"/>
  <c r="D442" i="140"/>
  <c r="E442" i="140"/>
  <c r="C442" i="140"/>
  <c r="F448" i="140"/>
  <c r="D209" i="140"/>
  <c r="E209" i="140"/>
  <c r="C209" i="140"/>
  <c r="F222" i="140"/>
  <c r="D66" i="140" l="1"/>
  <c r="E66" i="140"/>
  <c r="C66" i="140"/>
  <c r="D7" i="140"/>
  <c r="E7" i="140"/>
  <c r="F510" i="140"/>
  <c r="D199" i="140" l="1"/>
  <c r="E199" i="140"/>
  <c r="D330" i="140" l="1"/>
  <c r="E330" i="140"/>
  <c r="D175" i="140" l="1"/>
  <c r="D68" i="140" s="1"/>
  <c r="E175" i="140"/>
  <c r="F175" i="140"/>
  <c r="F68" i="140" s="1"/>
  <c r="E68" i="140"/>
  <c r="D67" i="140"/>
  <c r="E67" i="140"/>
  <c r="D172" i="140"/>
  <c r="E172" i="140"/>
  <c r="C172" i="140"/>
  <c r="C175" i="140"/>
  <c r="F508" i="140"/>
  <c r="D138" i="140"/>
  <c r="E138" i="140"/>
  <c r="D269" i="140" l="1"/>
  <c r="E269" i="140"/>
  <c r="D474" i="140"/>
  <c r="E474" i="140"/>
  <c r="C474" i="140"/>
  <c r="D159" i="140"/>
  <c r="E159" i="140"/>
  <c r="D107" i="140" l="1"/>
  <c r="E107" i="140"/>
  <c r="D95" i="140" l="1"/>
  <c r="E95" i="140"/>
  <c r="D87" i="140" l="1"/>
  <c r="E87" i="140"/>
  <c r="D112" i="140"/>
  <c r="E112" i="140"/>
  <c r="D73" i="140" l="1"/>
  <c r="E73" i="140"/>
  <c r="D134" i="140"/>
  <c r="E134" i="140"/>
  <c r="D374" i="140"/>
  <c r="E374" i="140"/>
  <c r="C374" i="140"/>
  <c r="D200" i="140" l="1"/>
  <c r="E200" i="140"/>
  <c r="C200" i="140"/>
  <c r="C197" i="140" l="1"/>
  <c r="E197" i="140"/>
  <c r="D242" i="140"/>
  <c r="D195" i="140" s="1"/>
  <c r="E242" i="140"/>
  <c r="E195" i="140" s="1"/>
  <c r="C242" i="140"/>
  <c r="F247" i="140"/>
  <c r="D198" i="140" l="1"/>
  <c r="D261" i="140"/>
  <c r="E261" i="140"/>
  <c r="E198" i="140" l="1"/>
  <c r="D80" i="140"/>
  <c r="E80" i="140"/>
  <c r="D116" i="140" l="1"/>
  <c r="E116" i="140"/>
  <c r="D63" i="140" l="1"/>
  <c r="E63" i="140"/>
  <c r="E327" i="140" l="1"/>
  <c r="E513" i="140" l="1"/>
  <c r="D515" i="140"/>
  <c r="E515" i="140"/>
  <c r="D470" i="140"/>
  <c r="E470" i="140"/>
  <c r="D469" i="140"/>
  <c r="E469" i="140"/>
  <c r="D328" i="140"/>
  <c r="E328" i="140"/>
  <c r="E326" i="140"/>
  <c r="E325" i="140"/>
  <c r="D513" i="140" l="1"/>
  <c r="E193" i="140"/>
  <c r="D197" i="140"/>
  <c r="D193" i="140" l="1"/>
  <c r="C7" i="140"/>
  <c r="F24" i="140"/>
  <c r="F26" i="140"/>
  <c r="D511" i="140"/>
  <c r="E511" i="140"/>
  <c r="D49" i="140"/>
  <c r="E49" i="140"/>
  <c r="E272" i="140"/>
  <c r="E307" i="140"/>
  <c r="D309" i="140"/>
  <c r="D274" i="140" s="1"/>
  <c r="D272" i="140" s="1"/>
  <c r="E309" i="140"/>
  <c r="E274" i="140" s="1"/>
  <c r="D311" i="140"/>
  <c r="E311" i="140"/>
  <c r="D307" i="140" l="1"/>
  <c r="D129" i="140"/>
  <c r="E129" i="140"/>
  <c r="D532" i="140" l="1"/>
  <c r="E532" i="140"/>
  <c r="C533" i="140"/>
  <c r="F539" i="140"/>
  <c r="D482" i="140"/>
  <c r="E482" i="140"/>
  <c r="C482" i="140"/>
  <c r="F484" i="140"/>
  <c r="F485" i="140"/>
  <c r="F486" i="140"/>
  <c r="E428" i="140" l="1"/>
  <c r="D418" i="140"/>
  <c r="E418" i="140"/>
  <c r="F554" i="140"/>
  <c r="D35" i="140" l="1"/>
  <c r="E35" i="140"/>
  <c r="C64" i="140" l="1"/>
  <c r="D64" i="140" l="1"/>
  <c r="E64" i="140"/>
  <c r="D124" i="140"/>
  <c r="E124" i="140"/>
  <c r="D103" i="140"/>
  <c r="E103" i="140"/>
  <c r="E481" i="140"/>
  <c r="D481" i="140"/>
  <c r="D471" i="140"/>
  <c r="E471" i="140"/>
  <c r="C471" i="140"/>
  <c r="F472" i="140"/>
  <c r="F471" i="140" s="1"/>
  <c r="E323" i="140"/>
  <c r="E329" i="140"/>
  <c r="D323" i="140"/>
  <c r="C68" i="140" l="1"/>
  <c r="E468" i="140"/>
  <c r="D468" i="140"/>
  <c r="F447" i="140"/>
  <c r="D356" i="140"/>
  <c r="E356" i="140"/>
  <c r="D428" i="140" l="1"/>
  <c r="D326" i="140"/>
  <c r="D327" i="140"/>
  <c r="D329" i="140"/>
  <c r="D162" i="140"/>
  <c r="E162" i="140"/>
  <c r="D354" i="140"/>
  <c r="D325" i="140" s="1"/>
  <c r="E354" i="140"/>
  <c r="F354" i="140"/>
  <c r="F325" i="140" s="1"/>
  <c r="C354" i="140"/>
  <c r="C325" i="140" l="1"/>
  <c r="D65" i="140"/>
  <c r="E65" i="140"/>
  <c r="D120" i="140"/>
  <c r="E120" i="140"/>
  <c r="E62" i="140" l="1"/>
  <c r="D62" i="140"/>
  <c r="E466" i="140"/>
  <c r="D466" i="140"/>
  <c r="E321" i="140" l="1"/>
  <c r="E34" i="140" s="1"/>
  <c r="F8" i="140" l="1"/>
  <c r="F9" i="140"/>
  <c r="F10" i="140"/>
  <c r="F11" i="140"/>
  <c r="F12" i="140"/>
  <c r="F13" i="140"/>
  <c r="F14" i="140"/>
  <c r="F15" i="140"/>
  <c r="F16" i="140"/>
  <c r="F17" i="140"/>
  <c r="F18" i="140"/>
  <c r="F19" i="140"/>
  <c r="F20" i="140"/>
  <c r="F21" i="140"/>
  <c r="F22" i="140"/>
  <c r="F23" i="140"/>
  <c r="F25" i="140"/>
  <c r="F27" i="140"/>
  <c r="F28" i="140"/>
  <c r="F29" i="140"/>
  <c r="F30" i="140"/>
  <c r="F31" i="140"/>
  <c r="F32" i="140"/>
  <c r="F33" i="140"/>
  <c r="F37" i="140"/>
  <c r="F38" i="140"/>
  <c r="F39" i="140"/>
  <c r="F40" i="140"/>
  <c r="F41" i="140"/>
  <c r="F42" i="140"/>
  <c r="F43" i="140"/>
  <c r="F44" i="140"/>
  <c r="F45" i="140"/>
  <c r="F46" i="140"/>
  <c r="F47" i="140"/>
  <c r="F48" i="140"/>
  <c r="F50" i="140"/>
  <c r="F49" i="140" s="1"/>
  <c r="F51" i="140"/>
  <c r="F52" i="140"/>
  <c r="F53" i="140"/>
  <c r="F54" i="140"/>
  <c r="F55" i="140"/>
  <c r="F56" i="140"/>
  <c r="F57" i="140"/>
  <c r="F58" i="140"/>
  <c r="F59" i="140"/>
  <c r="F60" i="140"/>
  <c r="F61" i="140"/>
  <c r="F70" i="140"/>
  <c r="F71" i="140"/>
  <c r="F72" i="140"/>
  <c r="F74" i="140"/>
  <c r="F75" i="140"/>
  <c r="F76" i="140"/>
  <c r="F77" i="140"/>
  <c r="F78" i="140"/>
  <c r="F79" i="140"/>
  <c r="F81" i="140"/>
  <c r="F82" i="140"/>
  <c r="F83" i="140"/>
  <c r="F84" i="140"/>
  <c r="F85" i="140"/>
  <c r="F86" i="140"/>
  <c r="F88" i="140"/>
  <c r="F89" i="140"/>
  <c r="F90" i="140"/>
  <c r="F91" i="140"/>
  <c r="F92" i="140"/>
  <c r="F93" i="140"/>
  <c r="F94" i="140"/>
  <c r="F96" i="140"/>
  <c r="F97" i="140"/>
  <c r="F98" i="140"/>
  <c r="F100" i="140"/>
  <c r="F101" i="140"/>
  <c r="F104" i="140"/>
  <c r="F105" i="140"/>
  <c r="F106" i="140"/>
  <c r="F108" i="140"/>
  <c r="F109" i="140"/>
  <c r="F110" i="140"/>
  <c r="F111" i="140"/>
  <c r="F113" i="140"/>
  <c r="F114" i="140"/>
  <c r="F115" i="140"/>
  <c r="F117" i="140"/>
  <c r="F118" i="140"/>
  <c r="F119" i="140"/>
  <c r="F121" i="140"/>
  <c r="F122" i="140"/>
  <c r="F123" i="140"/>
  <c r="F125" i="140"/>
  <c r="F126" i="140"/>
  <c r="F127" i="140"/>
  <c r="F128" i="140"/>
  <c r="F130" i="140"/>
  <c r="F131" i="140"/>
  <c r="F132" i="140"/>
  <c r="F133" i="140"/>
  <c r="F135" i="140"/>
  <c r="F136" i="140"/>
  <c r="F137" i="140"/>
  <c r="F139" i="140"/>
  <c r="F140" i="140"/>
  <c r="F141" i="140"/>
  <c r="F143" i="140"/>
  <c r="F144" i="140"/>
  <c r="F145" i="140"/>
  <c r="F146" i="140"/>
  <c r="F147" i="140"/>
  <c r="F148" i="140"/>
  <c r="F149" i="140"/>
  <c r="F150" i="140"/>
  <c r="F64" i="140" s="1"/>
  <c r="F151" i="140"/>
  <c r="F152" i="140"/>
  <c r="F153" i="140"/>
  <c r="F154" i="140"/>
  <c r="F155" i="140"/>
  <c r="F156" i="140"/>
  <c r="F157" i="140"/>
  <c r="F158" i="140"/>
  <c r="F160" i="140"/>
  <c r="F163" i="140"/>
  <c r="F164" i="140"/>
  <c r="F165" i="140"/>
  <c r="F166" i="140"/>
  <c r="F167" i="140"/>
  <c r="F168" i="140"/>
  <c r="F169" i="140"/>
  <c r="F170" i="140"/>
  <c r="F171" i="140"/>
  <c r="F173" i="140"/>
  <c r="F172" i="140" s="1"/>
  <c r="F67" i="140" s="1"/>
  <c r="F178" i="140"/>
  <c r="F179" i="140"/>
  <c r="F180" i="140"/>
  <c r="F181" i="140"/>
  <c r="F182" i="140"/>
  <c r="F183" i="140"/>
  <c r="F184" i="140"/>
  <c r="F185" i="140"/>
  <c r="F186" i="140"/>
  <c r="F187" i="140"/>
  <c r="F188" i="140"/>
  <c r="F189" i="140"/>
  <c r="F190" i="140"/>
  <c r="F191" i="140"/>
  <c r="F192" i="140"/>
  <c r="F194" i="140"/>
  <c r="F196" i="140"/>
  <c r="F201" i="140"/>
  <c r="F203" i="140"/>
  <c r="F204" i="140"/>
  <c r="F205" i="140"/>
  <c r="F206" i="140"/>
  <c r="F207" i="140"/>
  <c r="F210" i="140"/>
  <c r="F211" i="140"/>
  <c r="F212" i="140"/>
  <c r="F213" i="140"/>
  <c r="F214" i="140"/>
  <c r="F215" i="140"/>
  <c r="F216" i="140"/>
  <c r="F217" i="140"/>
  <c r="F218" i="140"/>
  <c r="F219" i="140"/>
  <c r="F220" i="140"/>
  <c r="F221" i="140"/>
  <c r="F223" i="140"/>
  <c r="F224" i="140"/>
  <c r="F226" i="140"/>
  <c r="F227" i="140"/>
  <c r="F228" i="140"/>
  <c r="F229" i="140"/>
  <c r="F230" i="140"/>
  <c r="F231" i="140"/>
  <c r="F232" i="140"/>
  <c r="F233" i="140"/>
  <c r="F234" i="140"/>
  <c r="F235" i="140"/>
  <c r="F236" i="140"/>
  <c r="F237" i="140"/>
  <c r="F238" i="140"/>
  <c r="F239" i="140"/>
  <c r="F240" i="140"/>
  <c r="F241" i="140"/>
  <c r="F243" i="140"/>
  <c r="F244" i="140"/>
  <c r="F245" i="140"/>
  <c r="F246" i="140"/>
  <c r="F248" i="140"/>
  <c r="F249" i="140"/>
  <c r="F250" i="140"/>
  <c r="F251" i="140"/>
  <c r="F252" i="140"/>
  <c r="F253" i="140"/>
  <c r="F254" i="140"/>
  <c r="F255" i="140"/>
  <c r="F256" i="140"/>
  <c r="F257" i="140"/>
  <c r="F258" i="140"/>
  <c r="F259" i="140"/>
  <c r="F260" i="140"/>
  <c r="F262" i="140"/>
  <c r="F263" i="140"/>
  <c r="F264" i="140"/>
  <c r="F265" i="140"/>
  <c r="F266" i="140"/>
  <c r="F267" i="140"/>
  <c r="F268" i="140"/>
  <c r="F270" i="140"/>
  <c r="F269" i="140" s="1"/>
  <c r="F199" i="140" s="1"/>
  <c r="F271" i="140"/>
  <c r="F273" i="140"/>
  <c r="F275" i="140"/>
  <c r="F276" i="140"/>
  <c r="F277" i="140"/>
  <c r="F278" i="140"/>
  <c r="F279" i="140"/>
  <c r="F280" i="140"/>
  <c r="F281" i="140"/>
  <c r="F282" i="140"/>
  <c r="F283" i="140"/>
  <c r="F284" i="140"/>
  <c r="F285" i="140"/>
  <c r="F286" i="140"/>
  <c r="F287" i="140"/>
  <c r="F288" i="140"/>
  <c r="F289" i="140"/>
  <c r="F290" i="140"/>
  <c r="F291" i="140"/>
  <c r="F292" i="140"/>
  <c r="F293" i="140"/>
  <c r="F294" i="140"/>
  <c r="F295" i="140"/>
  <c r="F296" i="140"/>
  <c r="F297" i="140"/>
  <c r="F298" i="140"/>
  <c r="F299" i="140"/>
  <c r="F300" i="140"/>
  <c r="F301" i="140"/>
  <c r="F302" i="140"/>
  <c r="F303" i="140"/>
  <c r="F304" i="140"/>
  <c r="F305" i="140"/>
  <c r="F306" i="140"/>
  <c r="F308" i="140"/>
  <c r="F310" i="140"/>
  <c r="F312" i="140"/>
  <c r="F313" i="140"/>
  <c r="F314" i="140"/>
  <c r="F315" i="140"/>
  <c r="F316" i="140"/>
  <c r="F317" i="140"/>
  <c r="F318" i="140"/>
  <c r="F319" i="140"/>
  <c r="F320" i="140"/>
  <c r="F324" i="140"/>
  <c r="F331" i="140"/>
  <c r="F332" i="140"/>
  <c r="F333" i="140"/>
  <c r="F334" i="140"/>
  <c r="F335" i="140"/>
  <c r="F336" i="140"/>
  <c r="F337" i="140"/>
  <c r="F339" i="140"/>
  <c r="F340" i="140"/>
  <c r="F341" i="140"/>
  <c r="F342" i="140"/>
  <c r="F343" i="140"/>
  <c r="F344" i="140"/>
  <c r="F345" i="140"/>
  <c r="F346" i="140"/>
  <c r="F347" i="140"/>
  <c r="F348" i="140"/>
  <c r="F349" i="140"/>
  <c r="F350" i="140"/>
  <c r="F351" i="140"/>
  <c r="F352" i="140"/>
  <c r="F353" i="140"/>
  <c r="F357" i="140"/>
  <c r="F358" i="140"/>
  <c r="F359" i="140"/>
  <c r="F360" i="140"/>
  <c r="F361" i="140"/>
  <c r="F362" i="140"/>
  <c r="F363" i="140"/>
  <c r="F364" i="140"/>
  <c r="F365" i="140"/>
  <c r="F366" i="140"/>
  <c r="F367" i="140"/>
  <c r="F368" i="140"/>
  <c r="F369" i="140"/>
  <c r="F370" i="140"/>
  <c r="F371" i="140"/>
  <c r="F372" i="140"/>
  <c r="F373" i="140"/>
  <c r="F377" i="140"/>
  <c r="F378" i="140"/>
  <c r="F379" i="140"/>
  <c r="F380" i="140"/>
  <c r="F381" i="140"/>
  <c r="F382" i="140"/>
  <c r="F383" i="140"/>
  <c r="F384" i="140"/>
  <c r="F385" i="140"/>
  <c r="F386" i="140"/>
  <c r="F387" i="140"/>
  <c r="F388" i="140"/>
  <c r="F389" i="140"/>
  <c r="F390" i="140"/>
  <c r="F391" i="140"/>
  <c r="F392" i="140"/>
  <c r="F393" i="140"/>
  <c r="F394" i="140"/>
  <c r="F395" i="140"/>
  <c r="F396" i="140"/>
  <c r="F397" i="140"/>
  <c r="F398" i="140"/>
  <c r="F399" i="140"/>
  <c r="F400" i="140"/>
  <c r="F401" i="140"/>
  <c r="F402" i="140"/>
  <c r="F403" i="140"/>
  <c r="F404" i="140"/>
  <c r="F405" i="140"/>
  <c r="F406" i="140"/>
  <c r="F407" i="140"/>
  <c r="F408" i="140"/>
  <c r="F409" i="140"/>
  <c r="F410" i="140"/>
  <c r="F411" i="140"/>
  <c r="F412" i="140"/>
  <c r="F413" i="140"/>
  <c r="F414" i="140"/>
  <c r="F415" i="140"/>
  <c r="F416" i="140"/>
  <c r="F417" i="140"/>
  <c r="F420" i="140"/>
  <c r="F421" i="140"/>
  <c r="F422" i="140"/>
  <c r="F423" i="140"/>
  <c r="F424" i="140"/>
  <c r="F425" i="140"/>
  <c r="F426" i="140"/>
  <c r="F427" i="140"/>
  <c r="F328" i="140" s="1"/>
  <c r="F430" i="140"/>
  <c r="F431" i="140"/>
  <c r="F433" i="140"/>
  <c r="F434" i="140"/>
  <c r="F435" i="140"/>
  <c r="F436" i="140"/>
  <c r="F438" i="140"/>
  <c r="F439" i="140"/>
  <c r="F440" i="140"/>
  <c r="F441" i="140"/>
  <c r="F443" i="140"/>
  <c r="F444" i="140"/>
  <c r="F445" i="140"/>
  <c r="F446" i="140"/>
  <c r="F449" i="140"/>
  <c r="F450" i="140"/>
  <c r="F451" i="140"/>
  <c r="F452" i="140"/>
  <c r="F453" i="140"/>
  <c r="F454" i="140"/>
  <c r="F455" i="140"/>
  <c r="F456" i="140"/>
  <c r="F457" i="140"/>
  <c r="F458" i="140"/>
  <c r="F459" i="140"/>
  <c r="F460" i="140"/>
  <c r="F461" i="140"/>
  <c r="F462" i="140"/>
  <c r="F463" i="140"/>
  <c r="F464" i="140"/>
  <c r="F465" i="140"/>
  <c r="F467" i="140"/>
  <c r="F473" i="140"/>
  <c r="F475" i="140"/>
  <c r="F476" i="140"/>
  <c r="F477" i="140"/>
  <c r="F478" i="140"/>
  <c r="F479" i="140"/>
  <c r="F480" i="140"/>
  <c r="F483" i="140"/>
  <c r="F487" i="140"/>
  <c r="F488" i="140"/>
  <c r="F489" i="140"/>
  <c r="F490" i="140"/>
  <c r="F493" i="140"/>
  <c r="F494" i="140"/>
  <c r="F495" i="140"/>
  <c r="F497" i="140"/>
  <c r="F498" i="140"/>
  <c r="F499" i="140"/>
  <c r="F501" i="140"/>
  <c r="F502" i="140"/>
  <c r="F504" i="140"/>
  <c r="F505" i="140"/>
  <c r="F507" i="140"/>
  <c r="F509" i="140"/>
  <c r="F512" i="140"/>
  <c r="F516" i="140"/>
  <c r="F517" i="140"/>
  <c r="F518" i="140"/>
  <c r="F519" i="140"/>
  <c r="F520" i="140"/>
  <c r="F521" i="140"/>
  <c r="F522" i="140"/>
  <c r="F523" i="140"/>
  <c r="F525" i="140"/>
  <c r="F526" i="140"/>
  <c r="F527" i="140"/>
  <c r="F528" i="140"/>
  <c r="F529" i="140"/>
  <c r="F530" i="140"/>
  <c r="F534" i="140"/>
  <c r="F535" i="140"/>
  <c r="F536" i="140"/>
  <c r="F537" i="140"/>
  <c r="F538" i="140"/>
  <c r="F542" i="140"/>
  <c r="F543" i="140"/>
  <c r="F544" i="140"/>
  <c r="F545" i="140"/>
  <c r="F546" i="140"/>
  <c r="F547" i="140"/>
  <c r="F548" i="140"/>
  <c r="F549" i="140"/>
  <c r="F550" i="140"/>
  <c r="F551" i="140"/>
  <c r="F552" i="140"/>
  <c r="F553" i="140"/>
  <c r="F555" i="140"/>
  <c r="F556" i="140"/>
  <c r="F557" i="140"/>
  <c r="F558" i="140"/>
  <c r="F559" i="140"/>
  <c r="F560" i="140"/>
  <c r="F561" i="140"/>
  <c r="F563" i="140"/>
  <c r="F564" i="140"/>
  <c r="F565" i="140"/>
  <c r="F566" i="140"/>
  <c r="F567" i="140"/>
  <c r="F568" i="140"/>
  <c r="F569" i="140"/>
  <c r="F570" i="140"/>
  <c r="F571" i="140"/>
  <c r="F572" i="140"/>
  <c r="F142" i="140" l="1"/>
  <c r="F442" i="140"/>
  <c r="F209" i="140"/>
  <c r="F7" i="140"/>
  <c r="F330" i="140"/>
  <c r="F73" i="140"/>
  <c r="F138" i="140"/>
  <c r="F107" i="140"/>
  <c r="F469" i="140"/>
  <c r="F515" i="140"/>
  <c r="F95" i="140"/>
  <c r="F474" i="140"/>
  <c r="F87" i="140"/>
  <c r="F112" i="140"/>
  <c r="F134" i="140"/>
  <c r="F513" i="140"/>
  <c r="F374" i="140"/>
  <c r="F200" i="140"/>
  <c r="F197" i="140" s="1"/>
  <c r="F242" i="140"/>
  <c r="F195" i="140" s="1"/>
  <c r="F129" i="140"/>
  <c r="F63" i="140"/>
  <c r="F116" i="140"/>
  <c r="F80" i="140"/>
  <c r="F261" i="140"/>
  <c r="F198" i="140" s="1"/>
  <c r="F309" i="140"/>
  <c r="F274" i="140" s="1"/>
  <c r="F272" i="140" s="1"/>
  <c r="F311" i="140"/>
  <c r="F482" i="140"/>
  <c r="F481" i="140" s="1"/>
  <c r="F419" i="140"/>
  <c r="F418" i="140" s="1"/>
  <c r="F124" i="140"/>
  <c r="F35" i="140"/>
  <c r="F103" i="140"/>
  <c r="F356" i="140"/>
  <c r="F326" i="140" s="1"/>
  <c r="F162" i="140"/>
  <c r="F66" i="140" s="1"/>
  <c r="F65" i="140"/>
  <c r="F120" i="140"/>
  <c r="C178" i="140"/>
  <c r="F532" i="140" l="1"/>
  <c r="F327" i="140"/>
  <c r="F307" i="140"/>
  <c r="F428" i="140"/>
  <c r="F468" i="140"/>
  <c r="F466" i="140" s="1"/>
  <c r="F329" i="140"/>
  <c r="F323" i="140"/>
  <c r="D321" i="140"/>
  <c r="D34" i="140" s="1"/>
  <c r="C261" i="140"/>
  <c r="C419" i="140" l="1"/>
  <c r="C65" i="140" l="1"/>
  <c r="C63" i="140"/>
  <c r="C67" i="140" l="1"/>
  <c r="C562" i="140"/>
  <c r="C356" i="140" l="1"/>
  <c r="C330" i="140"/>
  <c r="C225" i="140"/>
  <c r="C328" i="140"/>
  <c r="C423" i="140"/>
  <c r="C452" i="140"/>
  <c r="C326" i="140" l="1"/>
  <c r="C526" i="140"/>
  <c r="C524" i="140"/>
  <c r="C522" i="140"/>
  <c r="C515" i="140"/>
  <c r="C514" i="140"/>
  <c r="F514" i="140" s="1"/>
  <c r="C512" i="140"/>
  <c r="C469" i="140"/>
  <c r="C491" i="140"/>
  <c r="C477" i="140"/>
  <c r="C470" i="140"/>
  <c r="C463" i="140"/>
  <c r="C327" i="140" s="1"/>
  <c r="C459" i="140"/>
  <c r="C455" i="140"/>
  <c r="C450" i="140"/>
  <c r="C418" i="140"/>
  <c r="C413" i="140"/>
  <c r="C329" i="140"/>
  <c r="C324" i="140"/>
  <c r="C322" i="140"/>
  <c r="F322" i="140" s="1"/>
  <c r="C317" i="140"/>
  <c r="C314" i="140"/>
  <c r="C311" i="140"/>
  <c r="C310" i="140"/>
  <c r="C277" i="140" s="1"/>
  <c r="C309" i="140"/>
  <c r="C308" i="140"/>
  <c r="C303" i="140"/>
  <c r="C299" i="140"/>
  <c r="C296" i="140"/>
  <c r="C293" i="140"/>
  <c r="C286" i="140"/>
  <c r="C284" i="140"/>
  <c r="C273" i="140" s="1"/>
  <c r="C287" i="140"/>
  <c r="C285" i="140"/>
  <c r="C278" i="140"/>
  <c r="C276" i="140"/>
  <c r="C269" i="140"/>
  <c r="C199" i="140" s="1"/>
  <c r="C195" i="140"/>
  <c r="C237" i="140"/>
  <c r="C198" i="140"/>
  <c r="C208" i="140"/>
  <c r="C203" i="140"/>
  <c r="C196" i="140"/>
  <c r="C194" i="140"/>
  <c r="C190" i="140"/>
  <c r="C188" i="140"/>
  <c r="C187" i="140"/>
  <c r="C162" i="140"/>
  <c r="C161" i="140"/>
  <c r="C156" i="140"/>
  <c r="C153" i="140"/>
  <c r="C152" i="140"/>
  <c r="C151" i="140"/>
  <c r="C150" i="140" s="1"/>
  <c r="C146" i="140"/>
  <c r="C142" i="140"/>
  <c r="C138" i="140"/>
  <c r="C134" i="140"/>
  <c r="C129" i="140"/>
  <c r="C124" i="140"/>
  <c r="C120" i="140"/>
  <c r="C116" i="140"/>
  <c r="C112" i="140"/>
  <c r="C107" i="140"/>
  <c r="C103" i="140"/>
  <c r="C95" i="140"/>
  <c r="C91" i="140"/>
  <c r="C87" i="140"/>
  <c r="C84" i="140"/>
  <c r="C80" i="140"/>
  <c r="C76" i="140"/>
  <c r="C73" i="140"/>
  <c r="C70" i="140"/>
  <c r="C59" i="140"/>
  <c r="C55" i="140"/>
  <c r="C54" i="140"/>
  <c r="C53" i="140"/>
  <c r="C52" i="140"/>
  <c r="C49" i="140"/>
  <c r="C45" i="140"/>
  <c r="C42" i="140"/>
  <c r="C41" i="140"/>
  <c r="C16" i="140"/>
  <c r="C8" i="140"/>
  <c r="F193" i="140" l="1"/>
  <c r="C159" i="140"/>
  <c r="F161" i="140"/>
  <c r="F159" i="140" s="1"/>
  <c r="C51" i="140"/>
  <c r="C186" i="140"/>
  <c r="C323" i="140"/>
  <c r="C288" i="140"/>
  <c r="C274" i="140"/>
  <c r="C449" i="140"/>
  <c r="C275" i="140"/>
  <c r="C532" i="140"/>
  <c r="C193" i="140"/>
  <c r="C307" i="140"/>
  <c r="C513" i="140"/>
  <c r="C40" i="140"/>
  <c r="C35" i="140"/>
  <c r="C468" i="140"/>
  <c r="C481" i="140"/>
  <c r="C282" i="140"/>
  <c r="F62" i="140" l="1"/>
  <c r="C321" i="140"/>
  <c r="C62" i="140"/>
  <c r="C466" i="140"/>
  <c r="C511" i="140"/>
  <c r="F511" i="140"/>
  <c r="C272" i="140"/>
  <c r="C34" i="140" l="1"/>
  <c r="F321" i="140"/>
  <c r="F34" i="140" s="1"/>
</calcChain>
</file>

<file path=xl/sharedStrings.xml><?xml version="1.0" encoding="utf-8"?>
<sst xmlns="http://schemas.openxmlformats.org/spreadsheetml/2006/main" count="806" uniqueCount="555">
  <si>
    <t>Politia locala</t>
  </si>
  <si>
    <t>TOTAL CHELTUIELI</t>
  </si>
  <si>
    <t>cheltuieli de personal</t>
  </si>
  <si>
    <t>AUTORITATE PUBLICA SI ACTIUNI EXTERNE</t>
  </si>
  <si>
    <t>cheltuieli cu bunuri si servici</t>
  </si>
  <si>
    <t>cheltuieli de capital(inclusiv dotari)</t>
  </si>
  <si>
    <t>ALTE SERVICII PUBLICE GENERALE</t>
  </si>
  <si>
    <t>TRANZACTII PRIVIND DATORIA PUBLICA SI IMPRUMUTURI</t>
  </si>
  <si>
    <t>ORDINE PUBLICA SI SIGURANTA NATIONALA</t>
  </si>
  <si>
    <t>bunuri si servicii din care:</t>
  </si>
  <si>
    <t>SANATATE</t>
  </si>
  <si>
    <t xml:space="preserve">cheltuieli de personal </t>
  </si>
  <si>
    <t xml:space="preserve">bunuri si servicii </t>
  </si>
  <si>
    <t>cheltuieli de capital</t>
  </si>
  <si>
    <t>asistenta sociala</t>
  </si>
  <si>
    <t>ajutoare de urgenta</t>
  </si>
  <si>
    <t>Cantina de ajutor social</t>
  </si>
  <si>
    <t xml:space="preserve">Alimentare cu apa </t>
  </si>
  <si>
    <t>PROTECTIA MEDIULUI</t>
  </si>
  <si>
    <t>Canalizare si tratarea apelor reziduale</t>
  </si>
  <si>
    <t>TRANSPORTURI</t>
  </si>
  <si>
    <t>- bunuri si servicii</t>
  </si>
  <si>
    <t>- cheltuieli de capital</t>
  </si>
  <si>
    <t>Gradinita cu program prelungit nr.1 Tara Copilariei</t>
  </si>
  <si>
    <t>Gradinita cu program prelungit nr.2 Rostogol</t>
  </si>
  <si>
    <t>Gradinita cu program prelungit nr.3 Amicii</t>
  </si>
  <si>
    <t>Gradinita cu program prelungit nr.4 Step by step</t>
  </si>
  <si>
    <t>Gradinita cu program prelungit nr.5 Aricel</t>
  </si>
  <si>
    <t>Gimnaziul Carol I</t>
  </si>
  <si>
    <t xml:space="preserve">- bunuri si servicii </t>
  </si>
  <si>
    <t>Colegiul tehnic Stefan Banulescu</t>
  </si>
  <si>
    <t>Liceul teoretic Mihai Eminescu</t>
  </si>
  <si>
    <t>Colegiul National Barbu Stirbei</t>
  </si>
  <si>
    <t>Grup scolar Dan Mateescu</t>
  </si>
  <si>
    <t>cheltuieli cu bunuri si servici din care:</t>
  </si>
  <si>
    <t>Scoala  gimnaziala nr.5 Nicolae Titulescu</t>
  </si>
  <si>
    <t>Scoala gimnaziala  nr.8 Mircea Voda</t>
  </si>
  <si>
    <t>Gradinita cu program prelungit nr.9 Voinicel</t>
  </si>
  <si>
    <t>Scoala gimnaziala nr.9 Constantin Brancoveanu</t>
  </si>
  <si>
    <t>Scoala cu clasele I-VIII  Mihai Viteazul</t>
  </si>
  <si>
    <t>Scoala  gimnaziala nr.11 Tudor Vladimirescu</t>
  </si>
  <si>
    <t>65.02.04.02</t>
  </si>
  <si>
    <t>Liceul Danubius</t>
  </si>
  <si>
    <t>salarii-asistenti personali ai pers.cu handicap</t>
  </si>
  <si>
    <t>cheltuieli de capital din care:</t>
  </si>
  <si>
    <t>cheltuieli cu bunuri si servicii din care:</t>
  </si>
  <si>
    <t>TOTAL VENITURI DIN CARE:</t>
  </si>
  <si>
    <t>00 01</t>
  </si>
  <si>
    <t>1. Sume defalcate din TVA pentru finantarea cheltuielilor descentralizate la nivelul municipiilor din care:</t>
  </si>
  <si>
    <t>•finantarea cheltuielilor cu formarea continua si evaluarea personalului, cheltuieli cu evaluarea periodica interna a elevilor, cheltuieli materiale si pentru servicii, precum si  cheltuieli cu intretinerea curenta din  institutiile de invatamant preuniversitar de stat</t>
  </si>
  <si>
    <t>•finantarea drepturilor asistentilor personali ai persoanelor cu handicap grav sau indemnizatiei lunare</t>
  </si>
  <si>
    <t>Asistenta sociala in caz de invaliditate (asist.personali pentru</t>
  </si>
  <si>
    <t>cheltuieli de capital, din care:</t>
  </si>
  <si>
    <t>Colegiul Economic</t>
  </si>
  <si>
    <t>CAPITOL</t>
  </si>
  <si>
    <t>INDICATORI</t>
  </si>
  <si>
    <t>S.P.Evidenta persoanelor</t>
  </si>
  <si>
    <t>cheltuieli cu bunuri si servicii</t>
  </si>
  <si>
    <t>11 00 02</t>
  </si>
  <si>
    <t>11 00 06</t>
  </si>
  <si>
    <t>04 00 01</t>
  </si>
  <si>
    <t>51.00/.10</t>
  </si>
  <si>
    <t>51.00/.20</t>
  </si>
  <si>
    <t>54.00</t>
  </si>
  <si>
    <t>54.00/.10</t>
  </si>
  <si>
    <t>54.00/.20</t>
  </si>
  <si>
    <t>55.00</t>
  </si>
  <si>
    <t>61.00</t>
  </si>
  <si>
    <t>61.00.03.04</t>
  </si>
  <si>
    <t>61.00./.10</t>
  </si>
  <si>
    <t>61.00./.20</t>
  </si>
  <si>
    <t>61.00.05</t>
  </si>
  <si>
    <t>61.00.05/20</t>
  </si>
  <si>
    <t>65.00</t>
  </si>
  <si>
    <t>65.00/.20</t>
  </si>
  <si>
    <t>65.00/.71</t>
  </si>
  <si>
    <t>65.00.03.01</t>
  </si>
  <si>
    <t>65.00.20</t>
  </si>
  <si>
    <t>65.02.00.01</t>
  </si>
  <si>
    <t>65.00.03.02</t>
  </si>
  <si>
    <t>65.00.50</t>
  </si>
  <si>
    <t>65.00.04.02</t>
  </si>
  <si>
    <t>66.00</t>
  </si>
  <si>
    <t>66.00.50.50</t>
  </si>
  <si>
    <t>67.00</t>
  </si>
  <si>
    <t>67.00/.10</t>
  </si>
  <si>
    <t>67.00/20</t>
  </si>
  <si>
    <t>67.00/50</t>
  </si>
  <si>
    <t>67.00/.71</t>
  </si>
  <si>
    <t>67.00.05.01</t>
  </si>
  <si>
    <t>67.00.05.03</t>
  </si>
  <si>
    <t>67.00.05</t>
  </si>
  <si>
    <t xml:space="preserve">Servicii  recreative si sportive </t>
  </si>
  <si>
    <t>Intretinere gradini publice,parcuri,zone verzi -SP Pavaje spatii verzi</t>
  </si>
  <si>
    <t>Intretinere gradini publice,parcuri,zone verzi -P.M.C.</t>
  </si>
  <si>
    <t>Intretinere gradini publice,parcuri,zone verzi  Complex  Agrement Zoo</t>
  </si>
  <si>
    <t>67.00.50</t>
  </si>
  <si>
    <t>68.00</t>
  </si>
  <si>
    <t>ASIGURARI SI ASISTENTA SOCIALA</t>
  </si>
  <si>
    <t>68.00/.10</t>
  </si>
  <si>
    <t>68.00/.20</t>
  </si>
  <si>
    <t>68.00/.57</t>
  </si>
  <si>
    <t>68.00.04</t>
  </si>
  <si>
    <t>68.00.05.02</t>
  </si>
  <si>
    <t>68.00.15.01</t>
  </si>
  <si>
    <t>Ajutor social din care:</t>
  </si>
  <si>
    <t>68.00.15.02</t>
  </si>
  <si>
    <t>68.00.50</t>
  </si>
  <si>
    <t>70.00</t>
  </si>
  <si>
    <t>70.00.10</t>
  </si>
  <si>
    <t>70.00.20</t>
  </si>
  <si>
    <t>70.00.71</t>
  </si>
  <si>
    <t>70.00.03</t>
  </si>
  <si>
    <t>LOCUINTE,SERVICII SI DEZVOLTARE   PUBLICA</t>
  </si>
  <si>
    <t>Locuinte-  PMC</t>
  </si>
  <si>
    <t>70.00.03.30</t>
  </si>
  <si>
    <t>70.00.05.01</t>
  </si>
  <si>
    <t>70.00.06</t>
  </si>
  <si>
    <t>70.00.07</t>
  </si>
  <si>
    <t>70.00.50</t>
  </si>
  <si>
    <t>74.00</t>
  </si>
  <si>
    <t>74.00/.10</t>
  </si>
  <si>
    <t>74.00/.20</t>
  </si>
  <si>
    <t>74.00/.71</t>
  </si>
  <si>
    <t>74.00.05.02</t>
  </si>
  <si>
    <t>Salubritate-S.P.Caini fara stapan</t>
  </si>
  <si>
    <t>Colectarea,tratarea si distrugerea deseurilor</t>
  </si>
  <si>
    <t>74.00.06</t>
  </si>
  <si>
    <t>84.00</t>
  </si>
  <si>
    <t>84.00/.10</t>
  </si>
  <si>
    <t>84.00/.20</t>
  </si>
  <si>
    <t>84.00/.71</t>
  </si>
  <si>
    <t>Strazi-    S.P.Pavaje Spatii verzi</t>
  </si>
  <si>
    <t>84.00.03.03</t>
  </si>
  <si>
    <t>Strazi -  PMC</t>
  </si>
  <si>
    <t>51.00.01.03</t>
  </si>
  <si>
    <t>cheltuieli de capital-PMC total din care:</t>
  </si>
  <si>
    <t>Titlul I salarii asistenti scolari si comunitari</t>
  </si>
  <si>
    <t>84.00./20</t>
  </si>
  <si>
    <t>70.00.03.30/71</t>
  </si>
  <si>
    <t>68.00/71</t>
  </si>
  <si>
    <t>rambursare subimprumut SAMTID</t>
  </si>
  <si>
    <t>70.00.81</t>
  </si>
  <si>
    <t xml:space="preserve">cheltuieli de capital </t>
  </si>
  <si>
    <t>61.00.05/71</t>
  </si>
  <si>
    <t>84.00/71</t>
  </si>
  <si>
    <t>65.00.71</t>
  </si>
  <si>
    <t>D.A.S.</t>
  </si>
  <si>
    <t>Titlul I salarii</t>
  </si>
  <si>
    <t>66.00.10</t>
  </si>
  <si>
    <t>66.00.50.57</t>
  </si>
  <si>
    <t>3.Cote defalcate din impozitul pe venit</t>
  </si>
  <si>
    <t>70.00.05./81</t>
  </si>
  <si>
    <t>70.00.06/71</t>
  </si>
  <si>
    <t>74.00.50</t>
  </si>
  <si>
    <t>Lucrari de  extindere retele gaze naturale in municipiu</t>
  </si>
  <si>
    <t>67.00.50/71</t>
  </si>
  <si>
    <t xml:space="preserve"> = salarii ,sporuri,indemnizatii si alte drepturi salariale in bani si contributii aferente</t>
  </si>
  <si>
    <t>finantarea invatamantului particular sau confesional total ,din care:</t>
  </si>
  <si>
    <t xml:space="preserve">  = cheltuieli cu bunuri si servicii pentru intretinere curenta a unitatii de invatamant</t>
  </si>
  <si>
    <t>11 00  09</t>
  </si>
  <si>
    <t>burse elevi</t>
  </si>
  <si>
    <t>65.00.59</t>
  </si>
  <si>
    <t>Asistenti personali-indemnizatii</t>
  </si>
  <si>
    <t>68.05.02.01.01</t>
  </si>
  <si>
    <t>DAS-aparat propriu</t>
  </si>
  <si>
    <t>Centrul comunitar Obor Nou</t>
  </si>
  <si>
    <t>Adapost de noapte</t>
  </si>
  <si>
    <t>Alte cheltuieli in domeniul asigurarilor si asistentei sociale Total din care:</t>
  </si>
  <si>
    <t xml:space="preserve">Iluminatul public si electrificari </t>
  </si>
  <si>
    <t xml:space="preserve">cheltuieli de capital-dotari </t>
  </si>
  <si>
    <t xml:space="preserve">cheltuieli cu bunuri si servicii </t>
  </si>
  <si>
    <t>P.M.C.-transport donatori sange+alte persoane</t>
  </si>
  <si>
    <t>65/57.02.03</t>
  </si>
  <si>
    <t xml:space="preserve">  - asistenta sociala/ajutoare sociale in numerar</t>
  </si>
  <si>
    <t>65.00.57</t>
  </si>
  <si>
    <t>dobanzi leasing(30.03.05)</t>
  </si>
  <si>
    <t>cheltuieli cu dobanzile</t>
  </si>
  <si>
    <t>84.00/.30</t>
  </si>
  <si>
    <t>•finantarea cheltuielilor de functionare  a caminelor ptr.persoane varstnice(OG14)</t>
  </si>
  <si>
    <t>Implementarea Strategiei pentru Integritate  a Primariei Municipiului Calarasi</t>
  </si>
  <si>
    <t>65.00.58</t>
  </si>
  <si>
    <t>• plata stimulent educational Lg.248/2015</t>
  </si>
  <si>
    <t>• drepturile copiilor cu cerinte educationale speciale integrati in invatam .de masa</t>
  </si>
  <si>
    <t>subvetie transport local</t>
  </si>
  <si>
    <t>84. 00.40</t>
  </si>
  <si>
    <t>proiecte cu finantare din FEN</t>
  </si>
  <si>
    <t>54.00.50/20</t>
  </si>
  <si>
    <t>cheltuieli de capital (leasing)</t>
  </si>
  <si>
    <t>cheltuieli de capital -dotari</t>
  </si>
  <si>
    <t>S.P.C.T. -  A.F.L.   Total din care:</t>
  </si>
  <si>
    <t>cheltuieli de capital-conform lista proprie</t>
  </si>
  <si>
    <t xml:space="preserve">cheltuieli de capital  </t>
  </si>
  <si>
    <t>cheltuieli de capital(rate leasing)</t>
  </si>
  <si>
    <t>Subventii pentru sanatate</t>
  </si>
  <si>
    <t>42 41</t>
  </si>
  <si>
    <t>INVATAMANT  DE STAT ( 20 institutii)</t>
  </si>
  <si>
    <t>65/57.02.02</t>
  </si>
  <si>
    <t>• plata abonament transport elevi</t>
  </si>
  <si>
    <t>Alimentare cu gaze naturale in localitati</t>
  </si>
  <si>
    <t>Montat guri scurgere in municipiul Calarasi</t>
  </si>
  <si>
    <t>51.  00/59</t>
  </si>
  <si>
    <t>Achizitionare  si montare  limitatoare de viteza</t>
  </si>
  <si>
    <t>Intretinere placute strazi si imobile</t>
  </si>
  <si>
    <t>Achizitionat si montat  indicatoare rutiere</t>
  </si>
  <si>
    <t>sume aferente persoanelor cu handicap neincadrate</t>
  </si>
  <si>
    <t>68.00/59</t>
  </si>
  <si>
    <t>67.00/59</t>
  </si>
  <si>
    <t>84.00./59</t>
  </si>
  <si>
    <t>70. 00 .59</t>
  </si>
  <si>
    <t>Titlul XI sume aferente persoanelor cu handicap neincadrate</t>
  </si>
  <si>
    <t>Servicii dirigentie de santier pentru lucrari de drumuri</t>
  </si>
  <si>
    <t>Cheltuieli de capital PMC din care:</t>
  </si>
  <si>
    <t>48.  00</t>
  </si>
  <si>
    <t>cheltuieli proiecte cu finantare FEN</t>
  </si>
  <si>
    <t>66.00/59</t>
  </si>
  <si>
    <t xml:space="preserve">  - bunuri si servicii </t>
  </si>
  <si>
    <t>Caminul de batrani</t>
  </si>
  <si>
    <t>84. 00.81</t>
  </si>
  <si>
    <t>cheltuieli de capital-leasing  dotari</t>
  </si>
  <si>
    <t>Alte evenimente si servicii</t>
  </si>
  <si>
    <t>persoane cu handicap grav) total  din care:</t>
  </si>
  <si>
    <t xml:space="preserve"> = salarii, sporuri, indemnizatii si alte drepturi salariale in bani si contributii aferente</t>
  </si>
  <si>
    <t>CULTURA , RECREERE , RELIGIE</t>
  </si>
  <si>
    <t>Servicii dirigentie de santier pentru instalatii electrice</t>
  </si>
  <si>
    <t>51.00/.71</t>
  </si>
  <si>
    <t>04 00 05</t>
  </si>
  <si>
    <t xml:space="preserve">Apa si canal pluvial </t>
  </si>
  <si>
    <t>Taxe OCPI</t>
  </si>
  <si>
    <t>Taxe notariale</t>
  </si>
  <si>
    <t>Servicii arpentaj</t>
  </si>
  <si>
    <t>Servicii suport tehnic intocmire documentatie in vederea intabularii dreptului de proprietate a bunurilor proprietate UAT Municipiul Calarasi</t>
  </si>
  <si>
    <t xml:space="preserve">Servicii evaluari, reevaluari si actualizari la evaluari de  imobile </t>
  </si>
  <si>
    <t>15 august-Ziua Marinei</t>
  </si>
  <si>
    <t>Actiuni in cadrul parteneriatelor incheiate de primarie +materiale reprezent.</t>
  </si>
  <si>
    <t>Intretinere  foisoare</t>
  </si>
  <si>
    <t>S.P.Piete si Oboare</t>
  </si>
  <si>
    <t>04 00 04</t>
  </si>
  <si>
    <t>bunuri si servicii</t>
  </si>
  <si>
    <t>Sume din cota de 6% din impozitul pe venit repartizata de Consiliul Judetean Calarasi</t>
  </si>
  <si>
    <t>Sume din cota de 14% din impozitul pe venit pentru echilibrarea bugetelor locale</t>
  </si>
  <si>
    <t>Invatamant particular sau confesional TOTAL din care:</t>
  </si>
  <si>
    <t>Servicii topografice</t>
  </si>
  <si>
    <t>Consultanta tehnica si servicii dirigentie de santier -apa,canalizare,constructii civile</t>
  </si>
  <si>
    <t>Servii asistenta tehnica antemasuratori devize</t>
  </si>
  <si>
    <t>Avize punere in valoare si depozitat material lemnos</t>
  </si>
  <si>
    <t xml:space="preserve"> Energie electrica-iluminatul public in municipiul Calarasi</t>
  </si>
  <si>
    <t xml:space="preserve"> Intretinere semafoare</t>
  </si>
  <si>
    <t>Rambursare rata  subimprumut - Program SAMTID</t>
  </si>
  <si>
    <t>Taxe,avize,acorduri</t>
  </si>
  <si>
    <t>Intretinere indicatoare rutiere</t>
  </si>
  <si>
    <t>1 Decembrie  Ziua Nationala a Romaniei</t>
  </si>
  <si>
    <t>84. 00/58</t>
  </si>
  <si>
    <t>74.00.58</t>
  </si>
  <si>
    <t>cheltuieli proiecte cu finantare FEN din care:</t>
  </si>
  <si>
    <t>Liceul tenologic transportuti AUTO</t>
  </si>
  <si>
    <t>Protectia civila si protectia contra incendiilor( ISU)</t>
  </si>
  <si>
    <t>Administratia Cimitirelor</t>
  </si>
  <si>
    <t>ALTE CHELTUIELI IN DOMENIUL  INVATAMANTULUI-  PMC</t>
  </si>
  <si>
    <t>54.00/10</t>
  </si>
  <si>
    <t>65.00.50/58</t>
  </si>
  <si>
    <t>proiecte cu finantare din FEN -Total , din care:</t>
  </si>
  <si>
    <t>67.00.50./58</t>
  </si>
  <si>
    <t>Regenerarea spatiului urban din mun.Calarasi prin amenajarea spatiilor verzi din zona de</t>
  </si>
  <si>
    <t>vest si a spatiului verde din zona de locuit NAVROM</t>
  </si>
  <si>
    <t>Modernizare,reabilitare  si echiparea Colegiului Agricol'' SANDU ALDEA''</t>
  </si>
  <si>
    <t>Modernizare,reabilitare  si echiparea  Liceului DANUBIUS</t>
  </si>
  <si>
    <t xml:space="preserve">HELIKON/*  38 </t>
  </si>
  <si>
    <t>Cheltuieli de organizare si reprezentare ptr evenimente ,activitati de turism,vizite, delegatii,parteneriate</t>
  </si>
  <si>
    <t>Serviciul municipal pentru promovarea patrimoniului local(Muzeul) cheltuieli de capital</t>
  </si>
  <si>
    <t>Infiintare Centru pentru activitati educative si culturale in cartierul Livada</t>
  </si>
  <si>
    <t>Dezvoltarea infrastructurii educationale antepresc.si prescolara  din mun.Calarasi-Cresa saptamanala</t>
  </si>
  <si>
    <t xml:space="preserve"> Zilele Municipiului Calarasi,inclusiv Nunta de Aur si Ziua Internationala a persoanelor varstnice</t>
  </si>
  <si>
    <t xml:space="preserve">25 octombrie Ziua Armatei Romane </t>
  </si>
  <si>
    <t xml:space="preserve">22 Decembrie-Ziua Revolutiei </t>
  </si>
  <si>
    <t>Decembrie-Sarbatorile de iarna</t>
  </si>
  <si>
    <t xml:space="preserve">Reducerea emisiilor de carbon in mun.Calarasi prin modernizarea  infrastructurii cailor de rulare  a  transportului public local ( strada Bucuresti)                    </t>
  </si>
  <si>
    <t>Reducerea emisiilor de carbon in mun.Calarasi prin crearea unui spatiu urban pietonal multifunctional in zona centrala a municipiului Calarasi(pietonal)</t>
  </si>
  <si>
    <t>Imbunatatirea sigurantei navigabilitatii pe fluviul Dunarea in zona transfrontaliera Calarasi-Silistra(promenada)</t>
  </si>
  <si>
    <t>Sporirea gradului de mobilitate a populatiei  prin introducerea unui sistem integrat de mobilitate urbana alternativa, cu statii inteligente automatizate de biciclete in mun.Calarasi  POR 2014-2020</t>
  </si>
  <si>
    <t>Alte cheltuieli cu sanatatea P.M.C.</t>
  </si>
  <si>
    <t xml:space="preserve">Servicii dezinfectie,dezinsectie,deratizare </t>
  </si>
  <si>
    <t>Tratament in aliniament</t>
  </si>
  <si>
    <t>Achizitionare ,montare si intretinere  parapeti protectie  pietoni</t>
  </si>
  <si>
    <t>Achizitionare si montare sisteme de ghidare(popici)</t>
  </si>
  <si>
    <t>Placute  de informare /avertizare ,platforme de colectare,zone verzi si parcuri</t>
  </si>
  <si>
    <t>Reparatii/intretinere mobilier stradal</t>
  </si>
  <si>
    <t>Achizitionare/intretinere si reparatii panouri lemn imprejmuire spatii verzi</t>
  </si>
  <si>
    <t>74.00.81</t>
  </si>
  <si>
    <t>Servicii ridicare, transport  si depozitare vehicule ce ocupa ilegal domeniu public/privat al mun.Calarasi</t>
  </si>
  <si>
    <t xml:space="preserve">Servicii de vopsitorie mobilier urban </t>
  </si>
  <si>
    <t xml:space="preserve">proiecte cu finantare din FEN -Total </t>
  </si>
  <si>
    <t>65. 00.57</t>
  </si>
  <si>
    <t>Servicii de mentenanta suplimentara si servicii financiare - statii de  reincarcare automobile electrice</t>
  </si>
  <si>
    <t xml:space="preserve">Fond rezerva bugetara la dispozitia autoritatilor locale </t>
  </si>
  <si>
    <t>54.00.05</t>
  </si>
  <si>
    <t>Serviciul municipal pentru promovarea patrimoniului local(Muzeul+Posta Veche) cheltuieli intretinere si cheltuieli cu bunuri si servicii</t>
  </si>
  <si>
    <t>Salubrizare municipiu+DESZAPEZIRE</t>
  </si>
  <si>
    <t>70. 00.50/71</t>
  </si>
  <si>
    <t>65. 00.58</t>
  </si>
  <si>
    <t>ajutoare incalzire pentru consum combustibili solizi/petrolieri</t>
  </si>
  <si>
    <t>supliment energie pentru consum combustibili solizi/petrolieri</t>
  </si>
  <si>
    <t>Venituri proprii</t>
  </si>
  <si>
    <t>Lucrari de amenajare Piata UNIRII(Piata Centrala)</t>
  </si>
  <si>
    <t>Ziua de Boboteaza</t>
  </si>
  <si>
    <t>Marcaje rutiere</t>
  </si>
  <si>
    <t>Intretinere  panouri afisaj</t>
  </si>
  <si>
    <t>Ziua DUNARII</t>
  </si>
  <si>
    <t>Servicii muzica fanfara si muzica estrada+servicii adiacente si asistenta tehnica evenimente</t>
  </si>
  <si>
    <t>74.00.06/71</t>
  </si>
  <si>
    <t>proiect Pregatiti pentru viitor</t>
  </si>
  <si>
    <t>Servicii tehnice(dezmembrari,apartamentari, alipiri, schite cadastrale)</t>
  </si>
  <si>
    <t>Liceul  Agricol Sandu Aldea</t>
  </si>
  <si>
    <t>CIUFULICI  *56</t>
  </si>
  <si>
    <t>Amenajare loc de joaca Parc Caramidari</t>
  </si>
  <si>
    <t>Achizitionare si montare rame,capace camine</t>
  </si>
  <si>
    <t xml:space="preserve">Documentatie tehnica pentru lucrari de reparatii/ intretinere parcari si drumuri </t>
  </si>
  <si>
    <t>Extindere retea electrica de interes public Cartier Tineri zona 5</t>
  </si>
  <si>
    <t>65.00.55</t>
  </si>
  <si>
    <t>•finantarea masurilor de protectie de tip centre de zi si centre rezidentiale pentru persoane adulte cu handicap</t>
  </si>
  <si>
    <t>2. Sume defalcate din TVA pentru echilibrarea bugetelor locale,din care:</t>
  </si>
  <si>
    <t>•finantarea liceelor tehnologice cu profil predominant agricol</t>
  </si>
  <si>
    <t>Lucrari de amenajare loc de joaca cartier Mircea Voda</t>
  </si>
  <si>
    <t>Amenajare loc de joaca cartier Magureni</t>
  </si>
  <si>
    <t>Construire ''Sala de Educatie Fizica Scolara''in  mun.Calarasi,str.Prel.Bucuresti, nr.12,jud.Calarasi</t>
  </si>
  <si>
    <t>Realizare si modernizare in P.T., sediul Politiei locale,str. Musetelului nr.2A</t>
  </si>
  <si>
    <t>Reparatii iluminat public public pe str.Bucuresti (tr.Varianta Nord-str.Panduri)</t>
  </si>
  <si>
    <t>Expert cooptat pentru analiza ofertelor de concesiune a serviciului de iluminat public</t>
  </si>
  <si>
    <t>Reproiectare PT amenajare Piata UNIRII(Piata Centrala)</t>
  </si>
  <si>
    <t>65. 00. 58</t>
  </si>
  <si>
    <t>Servicii de coordonare in materie de  securitate  si sanatate in munca  ptr.santiere mobile si temporare</t>
  </si>
  <si>
    <t>Achizitionare si montat indicatoare rutiere de semnalizare, ghidare si informare pentru obiectivele publice de importanta culturala si turistice</t>
  </si>
  <si>
    <t>Achizitionare si montare oglinzi rutiere</t>
  </si>
  <si>
    <t>Documentatia tehnica obtinerea aviz ISU : ”Reabilitare termica a Gradinitei cu program prelungit Tara Copilariei</t>
  </si>
  <si>
    <t xml:space="preserve">Lucrari complementare pentru obiectivul:Reducerea emisiilor de carbon in mun.Calarasi prin crearea unui spatiu urban pietonal multifunctional in zona centrala a municipiului Calarasi(pietonal) </t>
  </si>
  <si>
    <t>Lucrari complementare pentru obiectivul : Modernizare si extindere  corp B Liceul Teoretic MIHAI EMINESCU</t>
  </si>
  <si>
    <t>Asigurarea utilitatilor pentru obiectivul: Construire Cresa Medie in Cartier Tineri prel. Sloboziei, nr. 70B, Municipiul Calarasi, judetul Calarasi</t>
  </si>
  <si>
    <t>Lucrari de scoatere a cioatelor</t>
  </si>
  <si>
    <r>
      <t xml:space="preserve">- </t>
    </r>
    <r>
      <rPr>
        <sz val="12"/>
        <rFont val="Times New Roman"/>
        <family val="1"/>
        <charset val="238"/>
      </rPr>
      <t>bunuri si servicii</t>
    </r>
  </si>
  <si>
    <t>Finantari nerambursabile din fonduri publice conform Legii nr.350/2005</t>
  </si>
  <si>
    <t>Reabilitare termica a Scolii gimnaziale Tudor Vladimirescu,Calarasi, POR 2014-2020</t>
  </si>
  <si>
    <t xml:space="preserve"> Modernizare si extindere  corp B Liceul Teoretic MIHAI EMINESCU</t>
  </si>
  <si>
    <t xml:space="preserve"> ”Reabilitare termica a Gradinitei cu program prelungit Tara Copilariei</t>
  </si>
  <si>
    <t>Reabilitare termica Liceul Mihai Eminescu</t>
  </si>
  <si>
    <t>Sarbatoarea primaverii  1-8 Martie</t>
  </si>
  <si>
    <t xml:space="preserve">Imbunatatirea transp.public  de calatori in mun.Calarasi si cresterea performantelor acestuia prin crearea unui sistem inteligent de management al traficului si monitorizare video,bazat pe instrumente inovative si eficiente </t>
  </si>
  <si>
    <t>Reducerea emisiilor de CO2 in zona urbana prin construire terminal intermodal de transport  in zona vest(SIDERCA) POR 2014-2020</t>
  </si>
  <si>
    <t>Promovarea utilizarii mijloacelor alternative de mobilitate si a intermodalitatii in mun.Calarasi prin  amenajarea unei retele de  piste de biciclete</t>
  </si>
  <si>
    <t>Cresterea atractivitatii ,sigurantei si eficientei transportului public in municipiul Calarasi prin modernizarea acestui mod de transport(autobuze)</t>
  </si>
  <si>
    <t>Lucrări de înregistrare sistematică pe sectoare în extravilan și intravilan ,in vederea înscrierii</t>
  </si>
  <si>
    <t>acestora în sistemul integrat de cadastru și carte funciară, aparținând UAT-mun.Călărași</t>
  </si>
  <si>
    <t>Reabilitare Cimitirul Eroilor din Cimitirul Central</t>
  </si>
  <si>
    <t>Elaborarea studiilor de specialitate pentru obiectivul de investitii ''Reabilitare,modernizare,extindere si dotare cinematograf Victoria,bdul 1 Mai(Parc Central),mun.Calarasi,jud.Calarasi.</t>
  </si>
  <si>
    <t>Esalonare la plata a  obligatiilor catre Fondul de Mediu</t>
  </si>
  <si>
    <t>dobanzi  imprumut bancar   (art.30.01.01)</t>
  </si>
  <si>
    <t xml:space="preserve">rambursari credit </t>
  </si>
  <si>
    <t>rambursare imprumut</t>
  </si>
  <si>
    <t>Reabilitare infrastructura educationala pentru invat,anteprescolar si prescolar-Gradinita cu program prelungit STEP BY STEP</t>
  </si>
  <si>
    <t>65.00.50/71</t>
  </si>
  <si>
    <t>cheltuieli de capital-sirena electronica de alasrmare publica  si cofret comanda sirena electrica</t>
  </si>
  <si>
    <t>cotizatii organisme</t>
  </si>
  <si>
    <t>Lucrari de anvelopare termica la  corpul de ateliere al Liceului Danubius</t>
  </si>
  <si>
    <t xml:space="preserve">Deviere conducta gaze naturale situata in bd.1Mai,tronson intrestr. Pompieri si str. Eroilor </t>
  </si>
  <si>
    <t>Achizitionare si montare usa acces  pentru sistemul de pontaj</t>
  </si>
  <si>
    <t>Furnizare  si instalare  sistem control acces sediul PMC</t>
  </si>
  <si>
    <t>PT+Executie ''Modernizare str.Mihail Kogalniceanu si bdul 1 Mai, mun.Calarasi,jud.Calarasi''-  PNI</t>
  </si>
  <si>
    <t>PT+Executie ''Reabilitare si modernizare strada Independentei,tronson str.Dobrogei-strada Pacii''  PNI</t>
  </si>
  <si>
    <t>PT+Executie -Modernizare strazi in Cartierul  Magureni, PNI</t>
  </si>
  <si>
    <t>PT+Executie -Modernizare strazi in Cartierul  Mircea Voda, LOT 2, Municipiul Calarasi, PNI</t>
  </si>
  <si>
    <t>Centrul de zi  minori</t>
  </si>
  <si>
    <t>68.05.02.03</t>
  </si>
  <si>
    <t>Centrul de zi  adulti</t>
  </si>
  <si>
    <t>•finantarea transportului  elevilor</t>
  </si>
  <si>
    <t>Servicii religioase</t>
  </si>
  <si>
    <t>67.  00.06</t>
  </si>
  <si>
    <t>alte cheltuieli (sport,tineret,parohii)</t>
  </si>
  <si>
    <t>bunuri si servicii (inclusiv alte evenimente)</t>
  </si>
  <si>
    <t>Alte servicii in domeniul culturii,recreerii si religiei( evenimente,sarbatori,etc)</t>
  </si>
  <si>
    <t xml:space="preserve"> Plan Urbanistic General al municipiului Calarasi-obtinere avize,acorduri,redactare finala  cu introducerea observatiilor/conditionarilor din avize/acorduri</t>
  </si>
  <si>
    <t>Licente AutoCad LT 2021</t>
  </si>
  <si>
    <t>Studiu privind oportunitatea amenajarii terenurilor adiacente caii ferate</t>
  </si>
  <si>
    <t>PUZ teren Varianta Nord intersectie cu calea ferata Calarasi-Slobozia -definitivare</t>
  </si>
  <si>
    <t>Studiu privind oportunitatea amenajarii zonei cuprinsa intre Sofidel si Prefab</t>
  </si>
  <si>
    <t>transferuri invatamant particular</t>
  </si>
  <si>
    <t>65. 00.55</t>
  </si>
  <si>
    <t>Cresterea eficientei energetice si gestionarea inteligenta a energiei in cladirile publice - Scoala nr. 2, Colegiul Economic (PNRR)</t>
  </si>
  <si>
    <t>Cresterea eficientei energetice a Scolii Gimnaziale MIHAI VITEAZUL Corp B (PNRR)</t>
  </si>
  <si>
    <t>Cresterea eficientei energetice a Scolii Gimnaziale NICOLAE TITULESCU, Corp C1,C2,C3 (PNRR)</t>
  </si>
  <si>
    <t xml:space="preserve">Renovare integrata a cladirilor rezidentiale multifamiliale - blocul A13 Calarasi (PNRR) </t>
  </si>
  <si>
    <t>Renovare energetica moderata a cladirilor rezidentiale multifamiliale-blocurile: A6(scara2), A18 (scara1, scara2) (PNRR)</t>
  </si>
  <si>
    <t>Renovare energetica moderata a cladirilor rezidentiale multifamiliale-blocurile: A15 (scara1), A17 (scara 1, scara 2, scara 3), N43 (scara1) (PNRR)</t>
  </si>
  <si>
    <t>Renovare energetica moderata a cladirilor rezidentiale multifamiliale-blocurile: A1 (scara 1), A2 (scara 1), A3 (scara 1), A4 (scara 1), A5 (scara 1) (PNRR</t>
  </si>
  <si>
    <t>Construirea de locuințe nzeb plus pentru tineri - Cartier Tineri (PNRR)</t>
  </si>
  <si>
    <t>Dotarea cu mobilier ,materiale didactice si echipamente digitale a unitatilor de invatamant preuniversitar si a unitatilor conexe din mun.Calarasi (PNRR)</t>
  </si>
  <si>
    <t>Renovarea energetica moderata a cladirilor pblicee – Autoritati locale  Liceul Mihai Eminescu Calarasi (PNRR)</t>
  </si>
  <si>
    <t>Modernizarea si dotarea Centrului de zi pentru persoane adulte cu dizabilitati Municipiul Calarasi (PNRR)</t>
  </si>
  <si>
    <t>Modernizare iluminat public din municipiul Calarasi (AFM)</t>
  </si>
  <si>
    <t>Infiintare si colectare centru  de colectare prin aport voluntar (CAV) in municipiul Calarasi (PNRR)</t>
  </si>
  <si>
    <t>Sistem de management inteligent al informatiilor privind transportul public si smart parching (PNRR)</t>
  </si>
  <si>
    <t>Renovare energetica moderata a cladirilor publice , autoritati locale, Liceul Tehnologic transporturi AUTO Calarasi(internat si cantina) - PNRR</t>
  </si>
  <si>
    <t>Cresterea performantei energetice a cladirilor publice''  bloc J22  (AFM)</t>
  </si>
  <si>
    <t>Cresterea performantei energetice a cladirilor publice''  bloc J27 (AFM)</t>
  </si>
  <si>
    <t>Amplasare statii de reincare pentru vehicule electrice in municipiul Calarasi (AFM)</t>
  </si>
  <si>
    <t>Plateste pentru cat arunci-dotare cu insule ecologice in mun.Calarasi- (PNRR)</t>
  </si>
  <si>
    <t>Renovare energetica moderata a cladirilor rezidentiale multifamiliale -bloc J9 si J28 (PNRR)</t>
  </si>
  <si>
    <t>Servicii de consultanta pentru realizarea Strategiei integrata de dezvoltare a turismului in municipiul Calarasi pentru perioada 2023-2030</t>
  </si>
  <si>
    <t>cheltuieli de capital -investitii finantate prin PNRR</t>
  </si>
  <si>
    <t xml:space="preserve">70. 03.30/61 </t>
  </si>
  <si>
    <t>Servicii asistenta si proiectare (elaborare documentatie tehnica, avize, expertize tehnice, etc.) pentru proiecte in pregatire finantabile din fonduri europene nerambursabile inclusiv PNRR, programe nationale</t>
  </si>
  <si>
    <t>Servicii consultanta pentru proiecte in pregatire finantabile din fonduri europene nerambursabile inclusiv PNRR, programe nationale</t>
  </si>
  <si>
    <t>Servicii consultanta si elaborare documentatie tehnica, avize, expertize tehnice, etc. pentru proiecte in implementare finantate din fonduri europene nerambursabile inclusiv PNRR, programe nationale (neincluse in bugetul proiectului)</t>
  </si>
  <si>
    <t>1 Iunie Ziua   Internationala a  Copilului</t>
  </si>
  <si>
    <t>Subventii primite de la UE</t>
  </si>
  <si>
    <t>42  69</t>
  </si>
  <si>
    <t xml:space="preserve">Subventii de la bugetul de stat </t>
  </si>
  <si>
    <t>42  87</t>
  </si>
  <si>
    <t>42  88</t>
  </si>
  <si>
    <t>Alocari de sume din  PNRR</t>
  </si>
  <si>
    <t>Contributie Fondul de Mediu</t>
  </si>
  <si>
    <r>
      <t xml:space="preserve">Lucrari </t>
    </r>
    <r>
      <rPr>
        <u/>
        <sz val="12"/>
        <rFont val="Times New Roman"/>
        <family val="1"/>
        <charset val="238"/>
      </rPr>
      <t>constructi</t>
    </r>
    <r>
      <rPr>
        <sz val="12"/>
        <rFont val="Times New Roman"/>
        <family val="1"/>
        <charset val="238"/>
      </rPr>
      <t>i  pentru imbunatatirea cerintei de securitate la incendiu,sediul PMC,str.Bucuresti,nr.140A</t>
    </r>
  </si>
  <si>
    <r>
      <t xml:space="preserve">Lucrari </t>
    </r>
    <r>
      <rPr>
        <u/>
        <sz val="12"/>
        <rFont val="Times New Roman"/>
        <family val="1"/>
        <charset val="238"/>
      </rPr>
      <t xml:space="preserve">instalatii </t>
    </r>
    <r>
      <rPr>
        <sz val="12"/>
        <rFont val="Times New Roman"/>
        <family val="1"/>
        <charset val="238"/>
      </rPr>
      <t>pentru imbunatatirea cerintei de securitate la incendiu,sediul PMC,str.Bucuresti,nr.140A</t>
    </r>
  </si>
  <si>
    <t>Lucrari de constructii si instalatii pentru imbunatatirea cerintei de securtitate la incendiupentru sediul arhivei Primariei din strada Eroilor,nr.36</t>
  </si>
  <si>
    <t>Achizitionare si montaj panouri de afisaj</t>
  </si>
  <si>
    <t xml:space="preserve">Alimentare cu energie electrica in Cartier Tineri </t>
  </si>
  <si>
    <t>Solutie de criptare si securizare mail[licenta anuala]</t>
  </si>
  <si>
    <t>Solutie informatica de management GDPR (licenta anuala)</t>
  </si>
  <si>
    <t>Solutie Informatica CYBERSECURITY (licenta anuala)</t>
  </si>
  <si>
    <t>Solutie de protectie  date al serverelor si statiilor desktop din dotarea PMC</t>
  </si>
  <si>
    <t>Sistem informatic de gestiune a resurselor umane și salarizării (HRM)  Central + subordonate</t>
  </si>
  <si>
    <t>Solutie informatica Informer-Gradinite</t>
  </si>
  <si>
    <t>Extindere supraveghere video intrere Sloboziei + cartierul de tineri Bricostore + analiza de risc</t>
  </si>
  <si>
    <t>Instalare Camere Intersectie Spital + analiza de risc</t>
  </si>
  <si>
    <t>Instalare Camere Intrare Oras Chiciu+ analiza de risc</t>
  </si>
  <si>
    <t>Instalare Camere Volna+ analiza de risc</t>
  </si>
  <si>
    <t>Instalare Camere Parc Dumbrava/Dendrologic+ analiza de risc</t>
  </si>
  <si>
    <t>Instalare Punct distributie Directia Agricola+ analiza de risc</t>
  </si>
  <si>
    <t>Achizitie licenta Fortigate -100F( licenta anuala)</t>
  </si>
  <si>
    <t>Achizitie componente licente office 100 buc</t>
  </si>
  <si>
    <t>Sistem inregistrare 128 camere (NVR IP256 canale/ HDD10TB 24 buc)</t>
  </si>
  <si>
    <t xml:space="preserve">Instalare FO si camere video statii de biciclete </t>
  </si>
  <si>
    <t>Instalare FO statii de autobuz</t>
  </si>
  <si>
    <t>Executie lucrari conform cerintelor ISU pentru Scoala Gimnaziala T.Vladimirescu</t>
  </si>
  <si>
    <t>Inlocuire tamplarie parter la corpul de ateliere al Liceului Danubius</t>
  </si>
  <si>
    <t>Achizitionare banci stradale</t>
  </si>
  <si>
    <t>Amenajare loc de joaca zona Intim</t>
  </si>
  <si>
    <t>Imprejmuire cu gard metalic pentru locuri de joaca in municipiul Calarasi</t>
  </si>
  <si>
    <t>Servicii  de indepartare vegetatie</t>
  </si>
  <si>
    <t>Amenajare teren de baschet in incinta Bazinului de inot</t>
  </si>
  <si>
    <t>Amenajare teren baschet pe Aleea Dumbrava Minunata</t>
  </si>
  <si>
    <t>Asigurarea utilitatilor pentru obiectivul: Proiect tip - Construire baza sportiva TIP 1, str. Aleea Dumbrava Minunata nr. 4, mun. Calarasi, jud. Calarasi</t>
  </si>
  <si>
    <t>Amenajare teren multisport cu gazon sintetic in incinta Scolii gimnaziale Nicolae Titulescu</t>
  </si>
  <si>
    <t>Reamenajare  Parc Aurora</t>
  </si>
  <si>
    <t>Achizitionat si montat foisor</t>
  </si>
  <si>
    <t>Jocuri educative pentru copii,decoratiuni stradale,simboluri si sigle</t>
  </si>
  <si>
    <t>Achizitionare aparate fitness</t>
  </si>
  <si>
    <t xml:space="preserve">Imprejmuire platforme de gunoi </t>
  </si>
  <si>
    <t>Imprejmuire gard Cimitir Magureni</t>
  </si>
  <si>
    <t>Servicii de intretinere spatii verzi, administrare parcuri si echipamente de agrement pentru obiectivul Regenerarea spatiului urban din mun.Calarasi prin amenajarea spatiilor verzi din zona de  vest si a spatiului verde din zona de locuit NAVROM</t>
  </si>
  <si>
    <t>Servicii de intretinere pentru obiectivul Reducerea emisiilor de carbon in mun.Calarasi prin crearea unui spatiu urban pietonal multifunctional in zona centrala a municipiului Calarasi(pietonal)</t>
  </si>
  <si>
    <t>Servicii consultanta in achizitii publice obiective de investitii ale municipiului Calarasi</t>
  </si>
  <si>
    <t>Servicii ridicare garaje si desfiintare amenajari de pe domeniul public/privat al municipiului Calarasi</t>
  </si>
  <si>
    <t>Servicii  de coordonare in materie de securitate si sanatate in munca</t>
  </si>
  <si>
    <t>Reparatii instalatie incalzire sediu primarie str Progresul (PMC 2)</t>
  </si>
  <si>
    <t>Reparatii luminator sediul PMC</t>
  </si>
  <si>
    <t>Servicii de evaluare a vehiculelor abandonate sau fara stapan trecute in proprietatea UATM Calarasi</t>
  </si>
  <si>
    <t>Documentatie tehnica in vederea obtinerii autorizatiei de securitate la incendiu ptr.Gradinita Praslea (Gradinita cu 8 grupe)</t>
  </si>
  <si>
    <t>Reparatii curente subsol Gradinita Amicii</t>
  </si>
  <si>
    <t>Lucrari de igienizare la Gradinita cu p.p. Tara Copilariei</t>
  </si>
  <si>
    <t>Reparatii curente gradinita cu PN nr.6 Calarasi</t>
  </si>
  <si>
    <t>Montare numere administrative si placute cu denumirea strazii din municipiul Calarasi</t>
  </si>
  <si>
    <t>Servicii asistenta tehnica din partea proiectantului -D.D.E. si D.T.O.E. pentru obiectivul de investitii Realizare si modernizare sediul Politiei Locale,str.Musetelului,nr.2A</t>
  </si>
  <si>
    <t>Documentatie tehnica DALI si studii de specialitate pentru Extindere retea gaze naturale in municipiul Calarasi</t>
  </si>
  <si>
    <t>Reparatii retea apa str Dobrogei, tronson Parc Central, strada Independentei</t>
  </si>
  <si>
    <t>Intretinere retea apa strada Stejarului (zona case)</t>
  </si>
  <si>
    <t>Executie retea apa strada Macului</t>
  </si>
  <si>
    <t>Documentatie tehnica reparatii retea apa strada Macului</t>
  </si>
  <si>
    <t>Retea de apa I.L.Caragiale (tronson Pavaje-limita APDF)</t>
  </si>
  <si>
    <t>70. 00.61</t>
  </si>
  <si>
    <t>sume investitii PNRR</t>
  </si>
  <si>
    <t>Relocarea retelei electrice existente pe amplasamentul terenului pentru obiectivul Dezvoltarea infrastructurii educationale anteprescolara si prescolara din mun.Calarasi-Cresa saptamanala</t>
  </si>
  <si>
    <t>Relocarea retelei electrice existente pe amplasamentul terenului de sport al Scolii gimnaziale''Mihai Viteazul''</t>
  </si>
  <si>
    <t>Executie instalatie telecomunicatii fibra optica prin canalizatie subterana pe str.Prel.Bucuresti si Bucuresti, municipiul Calarasi</t>
  </si>
  <si>
    <t>Intocmire analiza de risc pentru sistemele de supraveghere video din municipiul Calarasi</t>
  </si>
  <si>
    <t>Bransamente electrice pentru statii de biciclete</t>
  </si>
  <si>
    <t>Bransamente electrice pentru statii de autobuze</t>
  </si>
  <si>
    <t>Servicii de intretinere si reparatii sistem de iluminat public in municipiul Călărași</t>
  </si>
  <si>
    <t>DALI-Modernizare si echipare cinematograf Orizont</t>
  </si>
  <si>
    <t>Achizitionat toalete publice tip container</t>
  </si>
  <si>
    <t>Racorduri canalizare menajera in municipiul Calarasi</t>
  </si>
  <si>
    <t>Racorduri canalizare strada violonist Ion Voicu</t>
  </si>
  <si>
    <t>Lucrari de racordare canalizare menajera - str Locomotivei- tronson Rovine- str Varianta Nord</t>
  </si>
  <si>
    <t>Lucrari racorduri canalizare str Romana si complementare str. Violonist Ion Voicu</t>
  </si>
  <si>
    <t>Extindere retea canalizare si montat guri de scurgere in Cartierul Obor</t>
  </si>
  <si>
    <t>Intretinere si reparatii trotuare in Cartierul Obor</t>
  </si>
  <si>
    <t>Achizitionat containere pentru colectare selectiva</t>
  </si>
  <si>
    <t>Indicatoare -panou informativ parcare de domiciliu</t>
  </si>
  <si>
    <t>Stalpi sustinere indicator</t>
  </si>
  <si>
    <t>Achizitionare placute strazi si imobile</t>
  </si>
  <si>
    <t>Servicii medicale de medicina muncii</t>
  </si>
  <si>
    <t>Lucrari complementare pentru obiectivul : Promovarea utilizarii mijloacelor alternative de mobilitate si a intermodalitatii in mun.Calarasi prin  amenajarea unei retele de  piste de biciclete</t>
  </si>
  <si>
    <t>Intretinere si reparatii trotuare str. A. Sahia (tronson str. Bucuresti-str.Grivita)</t>
  </si>
  <si>
    <t>Intretinere strada Flacara (tr. B-dul Cuza Voda-str.Cornisei)</t>
  </si>
  <si>
    <t>Intretinere si reparatii curente parcare in lateralul strazii Leonard Mociulschi</t>
  </si>
  <si>
    <t>Amenajare parcare in vecinatatea strazii Baraganului bloc K9 si K10</t>
  </si>
  <si>
    <t>Amenajare parcare aferenta blocului K22</t>
  </si>
  <si>
    <t>Amenajare parcare in vecinatatea strazii Crisana bloc D18 S si D20</t>
  </si>
  <si>
    <t>Supraveghere arheologica a obiectivelor de investitii:''Modernizare strazi in Cartierul Magureni''</t>
  </si>
  <si>
    <t>Reparatii  str. Stejarului, municipiul Calarasi, judetul Calarasi</t>
  </si>
  <si>
    <t>Amenajare parcare aferenta ansamblului de blocuri K11,K12</t>
  </si>
  <si>
    <t>Amenajare sens giratoriu str.Prel.Sloboziei DN21-soseaua de Rocada</t>
  </si>
  <si>
    <t>PT + Executie amenajare parcari si trotuare str.Prel.Bucuresti(tronson intre b-dul Cuza Voda si b-dul Nicolae Titulescu)</t>
  </si>
  <si>
    <t>42  89</t>
  </si>
  <si>
    <t>proiecte finantate prin PNRR</t>
  </si>
  <si>
    <t>65. 00.50.60</t>
  </si>
  <si>
    <t>Sume din excedentul bugetar al anului 2023</t>
  </si>
  <si>
    <t>Gala Firmelor Călărășene</t>
  </si>
  <si>
    <t>Restaurare statuie''Vultur'' -zona 5 Calarasi</t>
  </si>
  <si>
    <t>65.  00.60</t>
  </si>
  <si>
    <t xml:space="preserve">BUGETUL PROPRIU AL MUNICIPIULUI  CALARASI  PE ANUL 2024 </t>
  </si>
  <si>
    <t>BUGET</t>
  </si>
  <si>
    <t>influente</t>
  </si>
  <si>
    <t>Trim.I</t>
  </si>
  <si>
    <t>Trim.II</t>
  </si>
  <si>
    <t>INITIAL</t>
  </si>
  <si>
    <t>RECTIFICAT</t>
  </si>
  <si>
    <t>MII LEI</t>
  </si>
  <si>
    <t>cheltuieli cu proiecte etapizate</t>
  </si>
  <si>
    <t>74. 00 .56</t>
  </si>
  <si>
    <t xml:space="preserve">cheltuieli proiecte cu finantare FEN </t>
  </si>
  <si>
    <t>70 .03. 30/60</t>
  </si>
  <si>
    <t>Cresterea eficientei en.a iluminatului public in mun.Calarasi(AFM)</t>
  </si>
  <si>
    <t>65. 00.50.61</t>
  </si>
  <si>
    <r>
      <rPr>
        <sz val="7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Intretinere si reparatii trotuare str. A. Sahia (tronson str. Bucuresti-str.Grivita) </t>
    </r>
  </si>
  <si>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Achizitionare figurina din plasa pentru colectare selectiva </t>
    </r>
  </si>
  <si>
    <r>
      <rPr>
        <sz val="7"/>
        <rFont val="Times New Roman"/>
        <family val="1"/>
        <charset val="238"/>
      </rPr>
      <t xml:space="preserve">    </t>
    </r>
    <r>
      <rPr>
        <sz val="12"/>
        <rFont val="Times New Roman"/>
        <family val="1"/>
        <charset val="238"/>
      </rPr>
      <t xml:space="preserve">Achizitionare cosuri de gunoi  </t>
    </r>
  </si>
  <si>
    <t xml:space="preserve">Reparatie trotuar strada Gheorghe Lazar  (tronson strada Bucuresti – strada Flacara </t>
  </si>
  <si>
    <t>Refacere suprafete deteriorate pe trotuare din pavaj/beton</t>
  </si>
  <si>
    <r>
      <rPr>
        <sz val="7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Achizitionat si montat  indicatoare rutiere pentru sensuri unice (str.Dorobanti, str.T.Vladimirescu,str.Gheorghe Lazar,str.Alexandru Sahia) </t>
    </r>
  </si>
  <si>
    <t>42  66</t>
  </si>
  <si>
    <t>39  10</t>
  </si>
  <si>
    <t>Venituri din proprietate</t>
  </si>
  <si>
    <t>Construire Cresa medie  in Cartier Tineri ,prel.Sloboziei nr.70B,mun.Calarasi</t>
  </si>
  <si>
    <t>Cresterea eficientei energetice a Scolii Gimnaziale MIHAI VITEAZUL din municipiul Calarasi” - Corp A (PNRR)</t>
  </si>
  <si>
    <t>Ziua Internationala a Rromilor</t>
  </si>
  <si>
    <t>ANEXA NR.1  LA HCL NR</t>
  </si>
  <si>
    <t>48.01</t>
  </si>
  <si>
    <t>Finantari nerambursabile din fonduri publice conform Legii nr.69/2001</t>
  </si>
  <si>
    <t>65. 00.71</t>
  </si>
  <si>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Achizitionare figurine din plasa pentru colectare selectiva </t>
    </r>
  </si>
  <si>
    <t>Iluminat public in parcări nou infiintate(lateral strazi G- ral L.Mociulschi,Av.Vitalie Zvincu,Dropia)</t>
  </si>
  <si>
    <t xml:space="preserve">Reparatie si intretinere iluminat public in Cartier Rezidential </t>
  </si>
  <si>
    <t>Lucrari de racorduri canalizare blocuri IMC</t>
  </si>
  <si>
    <t>Canalizare str.Bobâlna(tr.I.L.Caragiale-Câmpului)</t>
  </si>
  <si>
    <t>Refacere capace scuar strada Prel.București</t>
  </si>
  <si>
    <t>Retea  iluminat public pe strada I.L.Caragiale-S.P.Pavaje Spatii Verzi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</si>
</sst>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b/>
      <sz val="11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7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2" fillId="0" borderId="0" xfId="0" applyFont="1" applyFill="1"/>
    <xf numFmtId="0" fontId="4" fillId="0" borderId="0" xfId="0" applyFont="1"/>
    <xf numFmtId="0" fontId="6" fillId="0" borderId="0" xfId="0" applyFont="1"/>
    <xf numFmtId="3" fontId="6" fillId="0" borderId="0" xfId="0" applyNumberFormat="1" applyFont="1" applyBorder="1" applyAlignment="1">
      <alignment horizontal="center"/>
    </xf>
    <xf numFmtId="17" fontId="2" fillId="0" borderId="0" xfId="0" applyNumberFormat="1" applyFont="1"/>
    <xf numFmtId="3" fontId="1" fillId="0" borderId="0" xfId="0" applyNumberFormat="1" applyFont="1"/>
    <xf numFmtId="2" fontId="2" fillId="0" borderId="0" xfId="0" applyNumberFormat="1" applyFont="1"/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Fill="1" applyBorder="1" applyAlignment="1">
      <alignment horizontal="left" wrapText="1"/>
    </xf>
    <xf numFmtId="0" fontId="7" fillId="0" borderId="1" xfId="1" applyFont="1" applyBorder="1" applyAlignment="1">
      <alignment horizontal="left" wrapText="1"/>
    </xf>
    <xf numFmtId="0" fontId="8" fillId="0" borderId="1" xfId="0" applyFont="1" applyBorder="1"/>
    <xf numFmtId="3" fontId="8" fillId="0" borderId="1" xfId="0" applyNumberFormat="1" applyFont="1" applyBorder="1" applyAlignment="1">
      <alignment horizontal="right"/>
    </xf>
    <xf numFmtId="3" fontId="8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8" fillId="0" borderId="3" xfId="0" applyFont="1" applyBorder="1"/>
    <xf numFmtId="0" fontId="8" fillId="0" borderId="3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/>
    <xf numFmtId="3" fontId="8" fillId="0" borderId="5" xfId="0" applyNumberFormat="1" applyFont="1" applyBorder="1"/>
    <xf numFmtId="0" fontId="7" fillId="0" borderId="3" xfId="0" applyFont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horizontal="right"/>
    </xf>
    <xf numFmtId="3" fontId="8" fillId="0" borderId="1" xfId="0" applyNumberFormat="1" applyFont="1" applyFill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horizontal="right"/>
    </xf>
    <xf numFmtId="3" fontId="7" fillId="0" borderId="1" xfId="0" applyNumberFormat="1" applyFont="1" applyFill="1" applyBorder="1"/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3" fontId="7" fillId="0" borderId="5" xfId="0" applyNumberFormat="1" applyFont="1" applyBorder="1"/>
    <xf numFmtId="0" fontId="8" fillId="0" borderId="2" xfId="0" applyFont="1" applyBorder="1"/>
    <xf numFmtId="0" fontId="10" fillId="0" borderId="1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right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/>
    </xf>
    <xf numFmtId="0" fontId="7" fillId="0" borderId="4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center"/>
    </xf>
    <xf numFmtId="3" fontId="7" fillId="0" borderId="2" xfId="0" applyNumberFormat="1" applyFont="1" applyBorder="1"/>
    <xf numFmtId="0" fontId="7" fillId="0" borderId="2" xfId="0" applyFont="1" applyBorder="1"/>
    <xf numFmtId="3" fontId="7" fillId="0" borderId="3" xfId="0" applyNumberFormat="1" applyFont="1" applyBorder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3" fontId="8" fillId="0" borderId="5" xfId="0" applyNumberFormat="1" applyFont="1" applyBorder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8" fillId="0" borderId="7" xfId="0" applyFont="1" applyBorder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3" fontId="8" fillId="0" borderId="2" xfId="0" applyNumberFormat="1" applyFont="1" applyBorder="1"/>
    <xf numFmtId="0" fontId="7" fillId="0" borderId="2" xfId="0" applyFont="1" applyBorder="1" applyAlignment="1">
      <alignment horizontal="left" wrapText="1"/>
    </xf>
    <xf numFmtId="3" fontId="8" fillId="0" borderId="3" xfId="0" applyNumberFormat="1" applyFont="1" applyBorder="1"/>
    <xf numFmtId="3" fontId="8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0" fontId="7" fillId="2" borderId="1" xfId="0" applyFont="1" applyFill="1" applyBorder="1" applyAlignment="1">
      <alignment wrapText="1"/>
    </xf>
    <xf numFmtId="0" fontId="8" fillId="0" borderId="9" xfId="0" applyFont="1" applyBorder="1" applyAlignment="1">
      <alignment horizontal="center"/>
    </xf>
    <xf numFmtId="3" fontId="7" fillId="0" borderId="3" xfId="0" applyNumberFormat="1" applyFont="1" applyBorder="1" applyAlignment="1">
      <alignment horizontal="right"/>
    </xf>
    <xf numFmtId="3" fontId="7" fillId="0" borderId="1" xfId="0" applyNumberFormat="1" applyFont="1" applyBorder="1" applyAlignment="1"/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0" xfId="0" applyFont="1"/>
    <xf numFmtId="3" fontId="8" fillId="0" borderId="0" xfId="0" applyNumberFormat="1" applyFont="1"/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1" fillId="0" borderId="1" xfId="0" applyFont="1" applyBorder="1"/>
    <xf numFmtId="14" fontId="7" fillId="0" borderId="1" xfId="0" applyNumberFormat="1" applyFont="1" applyBorder="1" applyAlignment="1">
      <alignment horizontal="center" wrapText="1"/>
    </xf>
    <xf numFmtId="14" fontId="7" fillId="0" borderId="2" xfId="0" applyNumberFormat="1" applyFont="1" applyBorder="1" applyAlignment="1">
      <alignment horizontal="center" wrapText="1"/>
    </xf>
    <xf numFmtId="3" fontId="7" fillId="0" borderId="1" xfId="0" applyNumberFormat="1" applyFont="1" applyBorder="1" applyAlignment="1">
      <alignment wrapText="1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2" xfId="0" applyFont="1" applyBorder="1" applyAlignment="1">
      <alignment vertical="center" wrapText="1"/>
    </xf>
    <xf numFmtId="0" fontId="8" fillId="0" borderId="5" xfId="0" applyFont="1" applyBorder="1" applyAlignment="1">
      <alignment horizontal="center"/>
    </xf>
    <xf numFmtId="0" fontId="7" fillId="0" borderId="5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wrapText="1"/>
    </xf>
    <xf numFmtId="0" fontId="7" fillId="0" borderId="3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7" fillId="0" borderId="4" xfId="0" applyFont="1" applyFill="1" applyBorder="1" applyAlignment="1">
      <alignment wrapText="1"/>
    </xf>
    <xf numFmtId="0" fontId="7" fillId="2" borderId="1" xfId="0" applyFont="1" applyFill="1" applyBorder="1"/>
    <xf numFmtId="0" fontId="7" fillId="0" borderId="8" xfId="0" applyFont="1" applyBorder="1" applyAlignment="1">
      <alignment horizontal="left" wrapText="1"/>
    </xf>
    <xf numFmtId="0" fontId="7" fillId="0" borderId="1" xfId="0" applyFont="1" applyBorder="1" applyAlignment="1"/>
    <xf numFmtId="49" fontId="8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left" vertical="top" wrapText="1"/>
    </xf>
    <xf numFmtId="0" fontId="7" fillId="0" borderId="4" xfId="0" applyNumberFormat="1" applyFont="1" applyBorder="1" applyAlignment="1">
      <alignment wrapText="1"/>
    </xf>
    <xf numFmtId="0" fontId="7" fillId="0" borderId="1" xfId="1" applyFont="1" applyBorder="1" applyAlignment="1">
      <alignment wrapText="1"/>
    </xf>
    <xf numFmtId="0" fontId="7" fillId="2" borderId="4" xfId="0" applyFont="1" applyFill="1" applyBorder="1" applyAlignment="1">
      <alignment wrapText="1"/>
    </xf>
    <xf numFmtId="3" fontId="1" fillId="0" borderId="3" xfId="0" applyNumberFormat="1" applyFont="1" applyBorder="1"/>
    <xf numFmtId="3" fontId="1" fillId="0" borderId="2" xfId="0" applyNumberFormat="1" applyFont="1" applyBorder="1"/>
    <xf numFmtId="3" fontId="7" fillId="0" borderId="8" xfId="0" applyNumberFormat="1" applyFont="1" applyBorder="1"/>
    <xf numFmtId="3" fontId="7" fillId="0" borderId="6" xfId="0" applyNumberFormat="1" applyFont="1" applyBorder="1"/>
    <xf numFmtId="0" fontId="7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3" fontId="8" fillId="0" borderId="10" xfId="0" applyNumberFormat="1" applyFont="1" applyBorder="1"/>
    <xf numFmtId="3" fontId="8" fillId="0" borderId="9" xfId="0" applyNumberFormat="1" applyFont="1" applyBorder="1"/>
    <xf numFmtId="49" fontId="7" fillId="0" borderId="1" xfId="0" applyNumberFormat="1" applyFont="1" applyBorder="1" applyAlignment="1">
      <alignment wrapText="1"/>
    </xf>
    <xf numFmtId="49" fontId="7" fillId="0" borderId="1" xfId="0" applyNumberFormat="1" applyFont="1" applyBorder="1" applyAlignment="1">
      <alignment horizontal="left"/>
    </xf>
    <xf numFmtId="0" fontId="7" fillId="0" borderId="3" xfId="0" applyFont="1" applyFill="1" applyBorder="1" applyAlignment="1">
      <alignment wrapText="1"/>
    </xf>
    <xf numFmtId="0" fontId="7" fillId="0" borderId="0" xfId="0" applyFont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3" fontId="8" fillId="0" borderId="8" xfId="0" applyNumberFormat="1" applyFont="1" applyBorder="1"/>
    <xf numFmtId="3" fontId="8" fillId="0" borderId="6" xfId="0" applyNumberFormat="1" applyFont="1" applyBorder="1"/>
    <xf numFmtId="0" fontId="7" fillId="0" borderId="1" xfId="0" applyFont="1" applyBorder="1" applyAlignment="1">
      <alignment horizontal="justify" vertical="center"/>
    </xf>
    <xf numFmtId="0" fontId="7" fillId="0" borderId="4" xfId="0" applyFont="1" applyBorder="1" applyAlignment="1">
      <alignment horizontal="left" wrapText="1"/>
    </xf>
    <xf numFmtId="3" fontId="8" fillId="0" borderId="0" xfId="0" applyNumberFormat="1" applyFont="1" applyBorder="1"/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4" xfId="0" applyFont="1" applyBorder="1" applyAlignment="1"/>
    <xf numFmtId="0" fontId="7" fillId="0" borderId="5" xfId="0" applyFont="1" applyBorder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6"/>
  <sheetViews>
    <sheetView tabSelected="1" topLeftCell="A368" zoomScaleNormal="100" workbookViewId="0">
      <selection activeCell="D373" sqref="D373"/>
    </sheetView>
  </sheetViews>
  <sheetFormatPr defaultRowHeight="15" x14ac:dyDescent="0.2"/>
  <cols>
    <col min="1" max="1" width="79.28515625" style="3" customWidth="1"/>
    <col min="2" max="2" width="14.140625" style="3" customWidth="1"/>
    <col min="3" max="3" width="14.85546875" style="2" customWidth="1"/>
    <col min="4" max="4" width="11.85546875" style="2" customWidth="1"/>
    <col min="5" max="5" width="10.42578125" style="2" customWidth="1"/>
    <col min="6" max="6" width="15" style="2" customWidth="1"/>
    <col min="7" max="8" width="9.5703125" style="2" bestFit="1" customWidth="1"/>
    <col min="9" max="9" width="9.140625" style="2"/>
    <col min="10" max="10" width="12.140625" style="2" bestFit="1" customWidth="1"/>
    <col min="11" max="16384" width="9.140625" style="2"/>
  </cols>
  <sheetData>
    <row r="1" spans="1:11" ht="15.75" x14ac:dyDescent="0.25">
      <c r="A1" s="1"/>
      <c r="B1" s="6" t="s">
        <v>544</v>
      </c>
      <c r="C1" s="81"/>
      <c r="D1" s="81"/>
      <c r="E1" s="81"/>
      <c r="F1" s="81"/>
      <c r="G1" s="81"/>
    </row>
    <row r="2" spans="1:11" x14ac:dyDescent="0.2">
      <c r="A2" s="126"/>
      <c r="B2" s="127"/>
      <c r="C2" s="127"/>
      <c r="D2" s="4"/>
      <c r="E2" s="4"/>
      <c r="F2" s="4"/>
      <c r="G2" s="4"/>
    </row>
    <row r="3" spans="1:11" ht="15.75" customHeight="1" x14ac:dyDescent="0.2">
      <c r="A3" s="127" t="s">
        <v>518</v>
      </c>
      <c r="B3" s="127"/>
      <c r="C3" s="127"/>
      <c r="D3" s="4"/>
      <c r="E3" s="4"/>
      <c r="F3" s="4"/>
      <c r="G3" s="4"/>
      <c r="H3" s="4"/>
      <c r="I3" s="4"/>
      <c r="J3" s="4"/>
      <c r="K3" s="4"/>
    </row>
    <row r="4" spans="1:11" ht="15.75" x14ac:dyDescent="0.25">
      <c r="A4" s="128"/>
      <c r="B4" s="128"/>
      <c r="C4" s="8"/>
      <c r="D4" s="8"/>
      <c r="E4" s="8"/>
      <c r="F4" s="1" t="s">
        <v>525</v>
      </c>
    </row>
    <row r="5" spans="1:11" ht="15.75" x14ac:dyDescent="0.25">
      <c r="A5" s="83" t="s">
        <v>55</v>
      </c>
      <c r="B5" s="83" t="s">
        <v>54</v>
      </c>
      <c r="C5" s="83" t="s">
        <v>519</v>
      </c>
      <c r="D5" s="107" t="s">
        <v>520</v>
      </c>
      <c r="E5" s="107" t="s">
        <v>520</v>
      </c>
      <c r="F5" s="83" t="s">
        <v>519</v>
      </c>
      <c r="G5" s="4"/>
    </row>
    <row r="6" spans="1:11" ht="15.75" x14ac:dyDescent="0.25">
      <c r="A6" s="29"/>
      <c r="B6" s="24"/>
      <c r="C6" s="49" t="s">
        <v>523</v>
      </c>
      <c r="D6" s="106" t="s">
        <v>521</v>
      </c>
      <c r="E6" s="106" t="s">
        <v>522</v>
      </c>
      <c r="F6" s="106" t="s">
        <v>524</v>
      </c>
      <c r="G6" s="10"/>
      <c r="H6" s="10"/>
      <c r="I6" s="10"/>
    </row>
    <row r="7" spans="1:11" ht="15.75" x14ac:dyDescent="0.25">
      <c r="A7" s="84" t="s">
        <v>46</v>
      </c>
      <c r="B7" s="58" t="s">
        <v>47</v>
      </c>
      <c r="C7" s="22">
        <f>+C8+C16+C19+C21+C23+C25+C27+C28+C29+C30+C31+C32+C33+C26+C24</f>
        <v>238914</v>
      </c>
      <c r="D7" s="22">
        <f t="shared" ref="D7:F7" si="0">+D8+D16+D19+D21+D23+D25+D27+D28+D29+D30+D31+D32+D33+D26+D24</f>
        <v>7348</v>
      </c>
      <c r="E7" s="22">
        <f t="shared" si="0"/>
        <v>-1400</v>
      </c>
      <c r="F7" s="22">
        <f t="shared" si="0"/>
        <v>244862</v>
      </c>
      <c r="G7" s="123"/>
      <c r="H7" s="10"/>
      <c r="I7" s="10"/>
    </row>
    <row r="8" spans="1:11" ht="31.5" x14ac:dyDescent="0.25">
      <c r="A8" s="14" t="s">
        <v>48</v>
      </c>
      <c r="B8" s="85" t="s">
        <v>58</v>
      </c>
      <c r="C8" s="27">
        <f>+C9+C10+C11+C12+C13+C14+C15</f>
        <v>37870</v>
      </c>
      <c r="D8" s="22"/>
      <c r="E8" s="12"/>
      <c r="F8" s="27">
        <f t="shared" ref="F8:F74" si="1">+C8+D8+E8</f>
        <v>37870</v>
      </c>
      <c r="G8" s="10"/>
      <c r="H8" s="4"/>
    </row>
    <row r="9" spans="1:11" ht="47.25" x14ac:dyDescent="0.25">
      <c r="A9" s="14" t="s">
        <v>49</v>
      </c>
      <c r="B9" s="46"/>
      <c r="C9" s="27">
        <v>7643</v>
      </c>
      <c r="D9" s="22"/>
      <c r="E9" s="12"/>
      <c r="F9" s="27">
        <f t="shared" si="1"/>
        <v>7643</v>
      </c>
      <c r="G9" s="10"/>
      <c r="H9" s="4"/>
      <c r="I9" s="4"/>
    </row>
    <row r="10" spans="1:11" ht="15.75" x14ac:dyDescent="0.25">
      <c r="A10" s="50" t="s">
        <v>182</v>
      </c>
      <c r="B10" s="46"/>
      <c r="C10" s="27">
        <v>35</v>
      </c>
      <c r="D10" s="22"/>
      <c r="E10" s="12"/>
      <c r="F10" s="27">
        <f t="shared" si="1"/>
        <v>35</v>
      </c>
      <c r="G10" s="10"/>
    </row>
    <row r="11" spans="1:11" ht="15.75" x14ac:dyDescent="0.25">
      <c r="A11" s="50" t="s">
        <v>183</v>
      </c>
      <c r="B11" s="46"/>
      <c r="C11" s="27">
        <v>948</v>
      </c>
      <c r="D11" s="22"/>
      <c r="E11" s="12"/>
      <c r="F11" s="27">
        <f t="shared" si="1"/>
        <v>948</v>
      </c>
      <c r="G11" s="10"/>
    </row>
    <row r="12" spans="1:11" ht="31.5" x14ac:dyDescent="0.25">
      <c r="A12" s="14" t="s">
        <v>50</v>
      </c>
      <c r="B12" s="46"/>
      <c r="C12" s="27">
        <v>27325</v>
      </c>
      <c r="D12" s="22"/>
      <c r="E12" s="12"/>
      <c r="F12" s="27">
        <f t="shared" si="1"/>
        <v>27325</v>
      </c>
      <c r="G12" s="10"/>
    </row>
    <row r="13" spans="1:11" ht="31.5" x14ac:dyDescent="0.25">
      <c r="A13" s="50" t="s">
        <v>319</v>
      </c>
      <c r="B13" s="48"/>
      <c r="C13" s="27">
        <v>740</v>
      </c>
      <c r="D13" s="22"/>
      <c r="E13" s="12"/>
      <c r="F13" s="27">
        <f t="shared" si="1"/>
        <v>740</v>
      </c>
      <c r="G13" s="10"/>
    </row>
    <row r="14" spans="1:11" ht="15.75" x14ac:dyDescent="0.25">
      <c r="A14" s="50" t="s">
        <v>372</v>
      </c>
      <c r="B14" s="48"/>
      <c r="C14" s="27">
        <v>180</v>
      </c>
      <c r="D14" s="22"/>
      <c r="E14" s="12"/>
      <c r="F14" s="27">
        <f t="shared" si="1"/>
        <v>180</v>
      </c>
      <c r="G14" s="10"/>
    </row>
    <row r="15" spans="1:11" ht="15.75" x14ac:dyDescent="0.25">
      <c r="A15" s="14" t="s">
        <v>179</v>
      </c>
      <c r="B15" s="45"/>
      <c r="C15" s="27">
        <v>999</v>
      </c>
      <c r="D15" s="22"/>
      <c r="E15" s="27"/>
      <c r="F15" s="27">
        <f t="shared" si="1"/>
        <v>999</v>
      </c>
      <c r="G15" s="10"/>
    </row>
    <row r="16" spans="1:11" ht="15.75" x14ac:dyDescent="0.25">
      <c r="A16" s="65" t="s">
        <v>158</v>
      </c>
      <c r="B16" s="45" t="s">
        <v>160</v>
      </c>
      <c r="C16" s="39">
        <f>+C17+C18</f>
        <v>1281</v>
      </c>
      <c r="D16" s="22"/>
      <c r="E16" s="12"/>
      <c r="F16" s="27">
        <f t="shared" si="1"/>
        <v>1281</v>
      </c>
      <c r="G16" s="10"/>
    </row>
    <row r="17" spans="1:11" ht="15.75" x14ac:dyDescent="0.25">
      <c r="A17" s="14" t="s">
        <v>157</v>
      </c>
      <c r="B17" s="46"/>
      <c r="C17" s="39">
        <v>1213</v>
      </c>
      <c r="D17" s="22"/>
      <c r="E17" s="12"/>
      <c r="F17" s="27">
        <f t="shared" si="1"/>
        <v>1213</v>
      </c>
      <c r="G17" s="10"/>
    </row>
    <row r="18" spans="1:11" ht="15.75" x14ac:dyDescent="0.25">
      <c r="A18" s="50" t="s">
        <v>159</v>
      </c>
      <c r="B18" s="46"/>
      <c r="C18" s="39">
        <v>68</v>
      </c>
      <c r="D18" s="22"/>
      <c r="E18" s="12"/>
      <c r="F18" s="27">
        <f t="shared" si="1"/>
        <v>68</v>
      </c>
      <c r="G18" s="10"/>
    </row>
    <row r="19" spans="1:11" ht="15.75" x14ac:dyDescent="0.25">
      <c r="A19" s="14" t="s">
        <v>320</v>
      </c>
      <c r="B19" s="86" t="s">
        <v>59</v>
      </c>
      <c r="C19" s="39">
        <v>5000</v>
      </c>
      <c r="D19" s="22"/>
      <c r="E19" s="27"/>
      <c r="F19" s="27">
        <f t="shared" si="1"/>
        <v>5000</v>
      </c>
      <c r="G19" s="10"/>
    </row>
    <row r="20" spans="1:11" ht="15.75" x14ac:dyDescent="0.25">
      <c r="A20" s="50" t="s">
        <v>321</v>
      </c>
      <c r="B20" s="86"/>
      <c r="C20" s="39">
        <v>0</v>
      </c>
      <c r="D20" s="22"/>
      <c r="E20" s="27"/>
      <c r="F20" s="27">
        <f t="shared" si="1"/>
        <v>0</v>
      </c>
      <c r="G20" s="10"/>
    </row>
    <row r="21" spans="1:11" ht="15.75" x14ac:dyDescent="0.25">
      <c r="A21" s="14" t="s">
        <v>151</v>
      </c>
      <c r="B21" s="46" t="s">
        <v>60</v>
      </c>
      <c r="C21" s="27">
        <v>95088</v>
      </c>
      <c r="D21" s="22"/>
      <c r="E21" s="12"/>
      <c r="F21" s="27">
        <f t="shared" si="1"/>
        <v>95088</v>
      </c>
      <c r="G21" s="10"/>
    </row>
    <row r="22" spans="1:11" ht="15.75" x14ac:dyDescent="0.25">
      <c r="A22" s="14" t="s">
        <v>240</v>
      </c>
      <c r="B22" s="46" t="s">
        <v>237</v>
      </c>
      <c r="C22" s="27">
        <v>0</v>
      </c>
      <c r="D22" s="22"/>
      <c r="E22" s="12"/>
      <c r="F22" s="27">
        <f t="shared" si="1"/>
        <v>0</v>
      </c>
      <c r="G22" s="10"/>
    </row>
    <row r="23" spans="1:11" ht="18" customHeight="1" x14ac:dyDescent="0.25">
      <c r="A23" s="14" t="s">
        <v>239</v>
      </c>
      <c r="B23" s="46" t="s">
        <v>226</v>
      </c>
      <c r="C23" s="27">
        <v>753</v>
      </c>
      <c r="D23" s="22"/>
      <c r="E23" s="12"/>
      <c r="F23" s="27">
        <f t="shared" si="1"/>
        <v>753</v>
      </c>
      <c r="G23" s="10"/>
      <c r="H23" s="4"/>
      <c r="I23" s="4"/>
      <c r="J23" s="4"/>
      <c r="K23" s="4"/>
    </row>
    <row r="24" spans="1:11" ht="18" customHeight="1" x14ac:dyDescent="0.25">
      <c r="A24" s="14" t="s">
        <v>540</v>
      </c>
      <c r="B24" s="46" t="s">
        <v>539</v>
      </c>
      <c r="C24" s="27">
        <v>2000</v>
      </c>
      <c r="D24" s="27"/>
      <c r="E24" s="12"/>
      <c r="F24" s="27">
        <f t="shared" si="1"/>
        <v>2000</v>
      </c>
      <c r="G24" s="10"/>
      <c r="H24" s="4"/>
      <c r="I24" s="4"/>
      <c r="J24" s="4"/>
      <c r="K24" s="4"/>
    </row>
    <row r="25" spans="1:11" ht="15.75" x14ac:dyDescent="0.25">
      <c r="A25" s="14" t="s">
        <v>194</v>
      </c>
      <c r="B25" s="46" t="s">
        <v>195</v>
      </c>
      <c r="C25" s="27">
        <v>1926</v>
      </c>
      <c r="D25" s="22"/>
      <c r="E25" s="12"/>
      <c r="F25" s="27">
        <f t="shared" si="1"/>
        <v>1926</v>
      </c>
      <c r="G25" s="10"/>
    </row>
    <row r="26" spans="1:11" ht="15.75" x14ac:dyDescent="0.25">
      <c r="A26" s="14" t="s">
        <v>194</v>
      </c>
      <c r="B26" s="46" t="s">
        <v>538</v>
      </c>
      <c r="C26" s="27">
        <v>252</v>
      </c>
      <c r="D26" s="27"/>
      <c r="E26" s="12"/>
      <c r="F26" s="27">
        <f t="shared" si="1"/>
        <v>252</v>
      </c>
      <c r="G26" s="10"/>
    </row>
    <row r="27" spans="1:11" ht="15.75" x14ac:dyDescent="0.25">
      <c r="A27" s="14" t="s">
        <v>414</v>
      </c>
      <c r="B27" s="46" t="s">
        <v>413</v>
      </c>
      <c r="C27" s="27">
        <v>1148</v>
      </c>
      <c r="D27" s="27">
        <v>1500</v>
      </c>
      <c r="E27" s="12"/>
      <c r="F27" s="27">
        <f t="shared" si="1"/>
        <v>2648</v>
      </c>
      <c r="G27" s="10"/>
    </row>
    <row r="28" spans="1:11" ht="15.75" x14ac:dyDescent="0.25">
      <c r="A28" s="14" t="s">
        <v>414</v>
      </c>
      <c r="B28" s="46" t="s">
        <v>415</v>
      </c>
      <c r="C28" s="27">
        <v>7890</v>
      </c>
      <c r="D28" s="22"/>
      <c r="E28" s="12"/>
      <c r="F28" s="27">
        <f t="shared" si="1"/>
        <v>7890</v>
      </c>
      <c r="G28" s="10"/>
    </row>
    <row r="29" spans="1:11" ht="15.75" x14ac:dyDescent="0.25">
      <c r="A29" s="14" t="s">
        <v>417</v>
      </c>
      <c r="B29" s="46" t="s">
        <v>416</v>
      </c>
      <c r="C29" s="27">
        <v>10039</v>
      </c>
      <c r="D29" s="27">
        <v>203</v>
      </c>
      <c r="E29" s="12"/>
      <c r="F29" s="27">
        <f t="shared" si="1"/>
        <v>10242</v>
      </c>
      <c r="G29" s="10"/>
    </row>
    <row r="30" spans="1:11" ht="15.75" x14ac:dyDescent="0.25">
      <c r="A30" s="14" t="s">
        <v>417</v>
      </c>
      <c r="B30" s="46" t="s">
        <v>511</v>
      </c>
      <c r="C30" s="27">
        <v>3666</v>
      </c>
      <c r="D30" s="27"/>
      <c r="E30" s="12"/>
      <c r="F30" s="27">
        <f t="shared" si="1"/>
        <v>3666</v>
      </c>
      <c r="G30" s="10"/>
    </row>
    <row r="31" spans="1:11" ht="15.75" x14ac:dyDescent="0.25">
      <c r="A31" s="14" t="s">
        <v>412</v>
      </c>
      <c r="B31" s="46" t="s">
        <v>545</v>
      </c>
      <c r="C31" s="27">
        <v>4127</v>
      </c>
      <c r="D31" s="27">
        <v>2541</v>
      </c>
      <c r="E31" s="12"/>
      <c r="F31" s="27">
        <f t="shared" si="1"/>
        <v>6668</v>
      </c>
      <c r="G31" s="10"/>
    </row>
    <row r="32" spans="1:11" ht="15.75" x14ac:dyDescent="0.25">
      <c r="A32" s="14" t="s">
        <v>302</v>
      </c>
      <c r="B32" s="46" t="s">
        <v>213</v>
      </c>
      <c r="C32" s="27">
        <v>62609</v>
      </c>
      <c r="D32" s="27">
        <v>3104</v>
      </c>
      <c r="E32" s="27">
        <v>-1400</v>
      </c>
      <c r="F32" s="27">
        <f t="shared" si="1"/>
        <v>64313</v>
      </c>
      <c r="G32" s="10"/>
    </row>
    <row r="33" spans="1:16" ht="15.75" x14ac:dyDescent="0.25">
      <c r="A33" s="14" t="s">
        <v>514</v>
      </c>
      <c r="B33" s="46"/>
      <c r="C33" s="27">
        <v>5265</v>
      </c>
      <c r="D33" s="22"/>
      <c r="E33" s="12"/>
      <c r="F33" s="27">
        <f t="shared" si="1"/>
        <v>5265</v>
      </c>
      <c r="G33" s="10"/>
    </row>
    <row r="34" spans="1:16" ht="15.75" x14ac:dyDescent="0.25">
      <c r="A34" s="20" t="s">
        <v>1</v>
      </c>
      <c r="B34" s="12"/>
      <c r="C34" s="21">
        <f>+C35+C40+C49+C51+C62+C186+C193+C272+C321+C466+C511</f>
        <v>238914</v>
      </c>
      <c r="D34" s="21">
        <f t="shared" ref="D34:F34" si="2">+D35+D40+D49+D51+D62+D186+D193+D272+D321+D466+D511</f>
        <v>7348</v>
      </c>
      <c r="E34" s="21">
        <f t="shared" si="2"/>
        <v>-1400</v>
      </c>
      <c r="F34" s="21">
        <f t="shared" si="2"/>
        <v>244862</v>
      </c>
      <c r="G34" s="10"/>
      <c r="H34" s="4"/>
      <c r="I34" s="4"/>
      <c r="J34" s="4"/>
      <c r="K34" s="4"/>
      <c r="L34" s="4"/>
      <c r="M34" s="4"/>
      <c r="N34" s="4"/>
    </row>
    <row r="35" spans="1:16" ht="15.75" x14ac:dyDescent="0.25">
      <c r="A35" s="20" t="s">
        <v>3</v>
      </c>
      <c r="B35" s="13" t="s">
        <v>135</v>
      </c>
      <c r="C35" s="22">
        <f>+C36+C37+C38+C39</f>
        <v>24550</v>
      </c>
      <c r="D35" s="22">
        <f t="shared" ref="D35:F35" si="3">+D36+D37+D38+D39</f>
        <v>50</v>
      </c>
      <c r="E35" s="22">
        <f t="shared" si="3"/>
        <v>-50</v>
      </c>
      <c r="F35" s="22">
        <f t="shared" si="3"/>
        <v>24550</v>
      </c>
      <c r="G35" s="10"/>
      <c r="H35" s="11"/>
      <c r="I35" s="11"/>
      <c r="J35" s="11"/>
      <c r="N35" s="4"/>
    </row>
    <row r="36" spans="1:16" ht="15.75" x14ac:dyDescent="0.25">
      <c r="A36" s="20" t="s">
        <v>2</v>
      </c>
      <c r="B36" s="23" t="s">
        <v>61</v>
      </c>
      <c r="C36" s="22">
        <v>21000</v>
      </c>
      <c r="D36" s="22"/>
      <c r="E36" s="22"/>
      <c r="F36" s="22">
        <v>21000</v>
      </c>
      <c r="G36" s="10"/>
      <c r="J36" s="4"/>
      <c r="K36" s="4"/>
      <c r="M36" s="4"/>
      <c r="N36" s="4"/>
    </row>
    <row r="37" spans="1:16" ht="15.75" x14ac:dyDescent="0.25">
      <c r="A37" s="20" t="s">
        <v>4</v>
      </c>
      <c r="B37" s="23" t="s">
        <v>62</v>
      </c>
      <c r="C37" s="22">
        <v>3330</v>
      </c>
      <c r="D37" s="22">
        <v>50</v>
      </c>
      <c r="E37" s="22">
        <v>-50</v>
      </c>
      <c r="F37" s="22">
        <f t="shared" si="1"/>
        <v>3330</v>
      </c>
      <c r="G37" s="10"/>
      <c r="I37" s="4"/>
      <c r="J37" s="11"/>
    </row>
    <row r="38" spans="1:16" ht="15.75" x14ac:dyDescent="0.25">
      <c r="A38" s="12" t="s">
        <v>205</v>
      </c>
      <c r="B38" s="26" t="s">
        <v>201</v>
      </c>
      <c r="C38" s="22">
        <v>120</v>
      </c>
      <c r="D38" s="22"/>
      <c r="E38" s="22"/>
      <c r="F38" s="22">
        <f t="shared" si="1"/>
        <v>120</v>
      </c>
      <c r="G38" s="10"/>
    </row>
    <row r="39" spans="1:16" ht="15.75" x14ac:dyDescent="0.25">
      <c r="A39" s="29" t="s">
        <v>189</v>
      </c>
      <c r="B39" s="26" t="s">
        <v>225</v>
      </c>
      <c r="C39" s="22">
        <v>100</v>
      </c>
      <c r="D39" s="22"/>
      <c r="E39" s="22"/>
      <c r="F39" s="22">
        <f t="shared" si="1"/>
        <v>100</v>
      </c>
      <c r="G39" s="10"/>
      <c r="H39" s="4"/>
      <c r="J39" s="4"/>
    </row>
    <row r="40" spans="1:16" ht="15.75" x14ac:dyDescent="0.25">
      <c r="A40" s="20" t="s">
        <v>6</v>
      </c>
      <c r="B40" s="23" t="s">
        <v>63</v>
      </c>
      <c r="C40" s="22">
        <f>+C41+C42+C43+C44</f>
        <v>4530</v>
      </c>
      <c r="D40" s="22"/>
      <c r="E40" s="22"/>
      <c r="F40" s="22">
        <f t="shared" si="1"/>
        <v>4530</v>
      </c>
      <c r="G40" s="10"/>
      <c r="H40" s="4"/>
      <c r="I40" s="4"/>
      <c r="J40" s="4"/>
      <c r="L40" s="4"/>
      <c r="M40" s="4"/>
      <c r="N40" s="4"/>
      <c r="O40" s="4"/>
      <c r="P40" s="4"/>
    </row>
    <row r="41" spans="1:16" ht="15.75" x14ac:dyDescent="0.25">
      <c r="A41" s="20" t="s">
        <v>2</v>
      </c>
      <c r="B41" s="23" t="s">
        <v>64</v>
      </c>
      <c r="C41" s="22">
        <f>C46</f>
        <v>2200</v>
      </c>
      <c r="D41" s="22"/>
      <c r="E41" s="22"/>
      <c r="F41" s="22">
        <f t="shared" si="1"/>
        <v>2200</v>
      </c>
      <c r="G41" s="10"/>
      <c r="I41" s="4"/>
    </row>
    <row r="42" spans="1:16" ht="14.25" customHeight="1" x14ac:dyDescent="0.25">
      <c r="A42" s="20" t="s">
        <v>4</v>
      </c>
      <c r="B42" s="23" t="s">
        <v>65</v>
      </c>
      <c r="C42" s="22">
        <f>+C47+C48</f>
        <v>130</v>
      </c>
      <c r="D42" s="22"/>
      <c r="E42" s="22"/>
      <c r="F42" s="22">
        <f t="shared" si="1"/>
        <v>130</v>
      </c>
      <c r="G42" s="10"/>
      <c r="J42" s="4"/>
    </row>
    <row r="43" spans="1:16" ht="15.75" x14ac:dyDescent="0.25">
      <c r="A43" s="20" t="s">
        <v>360</v>
      </c>
      <c r="B43" s="23"/>
      <c r="C43" s="22">
        <v>200</v>
      </c>
      <c r="D43" s="22"/>
      <c r="E43" s="22"/>
      <c r="F43" s="22">
        <f t="shared" si="1"/>
        <v>200</v>
      </c>
      <c r="G43" s="10"/>
    </row>
    <row r="44" spans="1:16" ht="15.75" x14ac:dyDescent="0.25">
      <c r="A44" s="20" t="s">
        <v>294</v>
      </c>
      <c r="B44" s="23" t="s">
        <v>295</v>
      </c>
      <c r="C44" s="27">
        <v>2000</v>
      </c>
      <c r="D44" s="22"/>
      <c r="E44" s="22"/>
      <c r="F44" s="27">
        <f t="shared" si="1"/>
        <v>2000</v>
      </c>
      <c r="G44" s="10"/>
    </row>
    <row r="45" spans="1:16" ht="15.75" x14ac:dyDescent="0.25">
      <c r="A45" s="20" t="s">
        <v>56</v>
      </c>
      <c r="B45" s="23" t="s">
        <v>259</v>
      </c>
      <c r="C45" s="27">
        <f>+C46+C47</f>
        <v>2300</v>
      </c>
      <c r="D45" s="22"/>
      <c r="E45" s="22"/>
      <c r="F45" s="27">
        <f t="shared" si="1"/>
        <v>2300</v>
      </c>
      <c r="G45" s="10"/>
    </row>
    <row r="46" spans="1:16" ht="15.75" x14ac:dyDescent="0.25">
      <c r="A46" s="12" t="s">
        <v>2</v>
      </c>
      <c r="B46" s="26"/>
      <c r="C46" s="27">
        <v>2200</v>
      </c>
      <c r="D46" s="22"/>
      <c r="E46" s="22"/>
      <c r="F46" s="27">
        <f t="shared" si="1"/>
        <v>2200</v>
      </c>
      <c r="G46" s="10"/>
    </row>
    <row r="47" spans="1:16" ht="15.75" x14ac:dyDescent="0.25">
      <c r="A47" s="12" t="s">
        <v>4</v>
      </c>
      <c r="B47" s="26"/>
      <c r="C47" s="27">
        <v>100</v>
      </c>
      <c r="D47" s="22"/>
      <c r="E47" s="22"/>
      <c r="F47" s="27">
        <f t="shared" si="1"/>
        <v>100</v>
      </c>
      <c r="G47" s="10"/>
    </row>
    <row r="48" spans="1:16" ht="15.75" x14ac:dyDescent="0.25">
      <c r="A48" s="12" t="s">
        <v>180</v>
      </c>
      <c r="B48" s="26" t="s">
        <v>187</v>
      </c>
      <c r="C48" s="27">
        <v>30</v>
      </c>
      <c r="D48" s="22"/>
      <c r="E48" s="22"/>
      <c r="F48" s="27">
        <f t="shared" si="1"/>
        <v>30</v>
      </c>
      <c r="G48" s="10"/>
    </row>
    <row r="49" spans="1:7" ht="15.75" x14ac:dyDescent="0.25">
      <c r="A49" s="20" t="s">
        <v>7</v>
      </c>
      <c r="B49" s="23" t="s">
        <v>66</v>
      </c>
      <c r="C49" s="22">
        <f>C50</f>
        <v>12800</v>
      </c>
      <c r="D49" s="22">
        <f t="shared" ref="D49:F49" si="4">D50</f>
        <v>0</v>
      </c>
      <c r="E49" s="22">
        <f t="shared" si="4"/>
        <v>0</v>
      </c>
      <c r="F49" s="22">
        <f t="shared" si="4"/>
        <v>12800</v>
      </c>
      <c r="G49" s="10"/>
    </row>
    <row r="50" spans="1:7" ht="15.75" x14ac:dyDescent="0.25">
      <c r="A50" s="12" t="s">
        <v>354</v>
      </c>
      <c r="B50" s="26"/>
      <c r="C50" s="27">
        <v>12800</v>
      </c>
      <c r="D50" s="27"/>
      <c r="E50" s="27"/>
      <c r="F50" s="27">
        <f t="shared" si="1"/>
        <v>12800</v>
      </c>
      <c r="G50" s="10"/>
    </row>
    <row r="51" spans="1:7" ht="15.75" x14ac:dyDescent="0.25">
      <c r="A51" s="20" t="s">
        <v>8</v>
      </c>
      <c r="B51" s="23" t="s">
        <v>67</v>
      </c>
      <c r="C51" s="22">
        <f>+C52+C53+C54</f>
        <v>8708</v>
      </c>
      <c r="D51" s="22"/>
      <c r="E51" s="22"/>
      <c r="F51" s="22">
        <f t="shared" si="1"/>
        <v>8708</v>
      </c>
      <c r="G51" s="10"/>
    </row>
    <row r="52" spans="1:7" ht="15.75" x14ac:dyDescent="0.25">
      <c r="A52" s="20" t="s">
        <v>2</v>
      </c>
      <c r="B52" s="23" t="s">
        <v>69</v>
      </c>
      <c r="C52" s="22">
        <f>C56</f>
        <v>7948</v>
      </c>
      <c r="D52" s="22"/>
      <c r="E52" s="22"/>
      <c r="F52" s="22">
        <f t="shared" si="1"/>
        <v>7948</v>
      </c>
      <c r="G52" s="10"/>
    </row>
    <row r="53" spans="1:7" ht="15.75" x14ac:dyDescent="0.25">
      <c r="A53" s="20" t="s">
        <v>4</v>
      </c>
      <c r="B53" s="23" t="s">
        <v>70</v>
      </c>
      <c r="C53" s="22">
        <f>+C57+C60</f>
        <v>670</v>
      </c>
      <c r="D53" s="22"/>
      <c r="E53" s="22"/>
      <c r="F53" s="22">
        <f t="shared" si="1"/>
        <v>670</v>
      </c>
      <c r="G53" s="10"/>
    </row>
    <row r="54" spans="1:7" ht="15.75" x14ac:dyDescent="0.25">
      <c r="A54" s="24" t="s">
        <v>143</v>
      </c>
      <c r="B54" s="23" t="s">
        <v>144</v>
      </c>
      <c r="C54" s="28">
        <f>+C58+C61</f>
        <v>90</v>
      </c>
      <c r="D54" s="22"/>
      <c r="E54" s="22"/>
      <c r="F54" s="22">
        <f t="shared" si="1"/>
        <v>90</v>
      </c>
      <c r="G54" s="10"/>
    </row>
    <row r="55" spans="1:7" ht="15.75" x14ac:dyDescent="0.25">
      <c r="A55" s="20" t="s">
        <v>0</v>
      </c>
      <c r="B55" s="20" t="s">
        <v>68</v>
      </c>
      <c r="C55" s="22">
        <f>+C56+C57+C58</f>
        <v>8498</v>
      </c>
      <c r="D55" s="22"/>
      <c r="E55" s="22"/>
      <c r="F55" s="22">
        <f t="shared" si="1"/>
        <v>8498</v>
      </c>
      <c r="G55" s="10"/>
    </row>
    <row r="56" spans="1:7" ht="15.75" x14ac:dyDescent="0.25">
      <c r="A56" s="12" t="s">
        <v>2</v>
      </c>
      <c r="B56" s="26" t="s">
        <v>69</v>
      </c>
      <c r="C56" s="27">
        <v>7948</v>
      </c>
      <c r="D56" s="22"/>
      <c r="E56" s="22"/>
      <c r="F56" s="27">
        <f t="shared" si="1"/>
        <v>7948</v>
      </c>
      <c r="G56" s="10"/>
    </row>
    <row r="57" spans="1:7" ht="15.75" x14ac:dyDescent="0.25">
      <c r="A57" s="12" t="s">
        <v>4</v>
      </c>
      <c r="B57" s="26" t="s">
        <v>70</v>
      </c>
      <c r="C57" s="27">
        <v>550</v>
      </c>
      <c r="D57" s="22"/>
      <c r="E57" s="22"/>
      <c r="F57" s="27">
        <f t="shared" si="1"/>
        <v>550</v>
      </c>
      <c r="G57" s="10"/>
    </row>
    <row r="58" spans="1:7" ht="15.75" x14ac:dyDescent="0.25">
      <c r="A58" s="29" t="s">
        <v>170</v>
      </c>
      <c r="B58" s="26" t="s">
        <v>144</v>
      </c>
      <c r="C58" s="27">
        <v>0</v>
      </c>
      <c r="D58" s="22"/>
      <c r="E58" s="22"/>
      <c r="F58" s="27">
        <f t="shared" si="1"/>
        <v>0</v>
      </c>
      <c r="G58" s="10"/>
    </row>
    <row r="59" spans="1:7" s="5" customFormat="1" ht="15.75" x14ac:dyDescent="0.25">
      <c r="A59" s="30" t="s">
        <v>256</v>
      </c>
      <c r="B59" s="31" t="s">
        <v>71</v>
      </c>
      <c r="C59" s="32">
        <f>+C60+C61</f>
        <v>210</v>
      </c>
      <c r="D59" s="22"/>
      <c r="E59" s="22"/>
      <c r="F59" s="22">
        <f t="shared" si="1"/>
        <v>210</v>
      </c>
      <c r="G59" s="10"/>
    </row>
    <row r="60" spans="1:7" s="5" customFormat="1" ht="15.75" x14ac:dyDescent="0.25">
      <c r="A60" s="33" t="s">
        <v>12</v>
      </c>
      <c r="B60" s="34" t="s">
        <v>72</v>
      </c>
      <c r="C60" s="35">
        <v>120</v>
      </c>
      <c r="D60" s="22"/>
      <c r="E60" s="22"/>
      <c r="F60" s="27">
        <f t="shared" si="1"/>
        <v>120</v>
      </c>
      <c r="G60" s="10"/>
    </row>
    <row r="61" spans="1:7" ht="15.75" x14ac:dyDescent="0.25">
      <c r="A61" s="29" t="s">
        <v>359</v>
      </c>
      <c r="B61" s="26" t="s">
        <v>144</v>
      </c>
      <c r="C61" s="27">
        <v>90</v>
      </c>
      <c r="D61" s="22"/>
      <c r="E61" s="22"/>
      <c r="F61" s="27">
        <f t="shared" si="1"/>
        <v>90</v>
      </c>
      <c r="G61" s="10"/>
    </row>
    <row r="62" spans="1:7" ht="15.75" x14ac:dyDescent="0.25">
      <c r="A62" s="36" t="s">
        <v>196</v>
      </c>
      <c r="B62" s="23" t="s">
        <v>73</v>
      </c>
      <c r="C62" s="28">
        <f>+C63+C64+C65+C66+C69+C159+C67+C68</f>
        <v>18194</v>
      </c>
      <c r="D62" s="28">
        <f t="shared" ref="D62:F62" si="5">+D63+D64+D65+D66+D69+D159+D67+D68</f>
        <v>642</v>
      </c>
      <c r="E62" s="28">
        <f t="shared" si="5"/>
        <v>-15</v>
      </c>
      <c r="F62" s="28">
        <f t="shared" si="5"/>
        <v>18821</v>
      </c>
      <c r="G62" s="10"/>
    </row>
    <row r="63" spans="1:7" ht="15.75" x14ac:dyDescent="0.25">
      <c r="A63" s="36" t="s">
        <v>21</v>
      </c>
      <c r="B63" s="23" t="s">
        <v>74</v>
      </c>
      <c r="C63" s="28">
        <f>+C71+C74+C77+C81+C85+C96+C100+C104+C108+C113+C117+C121+C125+C130+C135+C139+C143+C147+C88+C92</f>
        <v>10719</v>
      </c>
      <c r="D63" s="28">
        <f t="shared" ref="D63:F63" si="6">+D71+D74+D77+D81+D85+D96+D100+D104+D108+D113+D117+D121+D125+D130+D135+D139+D143+D147+D88+D92</f>
        <v>200</v>
      </c>
      <c r="E63" s="28">
        <f t="shared" si="6"/>
        <v>0</v>
      </c>
      <c r="F63" s="28">
        <f t="shared" si="6"/>
        <v>10919</v>
      </c>
      <c r="G63" s="10"/>
    </row>
    <row r="64" spans="1:7" ht="15.75" x14ac:dyDescent="0.25">
      <c r="A64" s="36" t="s">
        <v>383</v>
      </c>
      <c r="B64" s="23" t="s">
        <v>384</v>
      </c>
      <c r="C64" s="28">
        <f>C150</f>
        <v>1281</v>
      </c>
      <c r="D64" s="28">
        <f t="shared" ref="D64:F64" si="7">D150</f>
        <v>0</v>
      </c>
      <c r="E64" s="28">
        <f t="shared" si="7"/>
        <v>0</v>
      </c>
      <c r="F64" s="28">
        <f t="shared" si="7"/>
        <v>1281</v>
      </c>
      <c r="G64" s="10"/>
    </row>
    <row r="65" spans="1:7" ht="15.75" x14ac:dyDescent="0.25">
      <c r="A65" s="37" t="s">
        <v>174</v>
      </c>
      <c r="B65" s="23" t="s">
        <v>175</v>
      </c>
      <c r="C65" s="28">
        <f>+C72+C82+C86+C89+C93+C97+C101+C105+C109+C114+C118+C122+C126+C131+C136+C144+C148+C140+C75+C79</f>
        <v>948</v>
      </c>
      <c r="D65" s="28">
        <f t="shared" ref="D65:F65" si="8">+D72+D82+D86+D89+D93+D97+D101+D105+D109+D114+D118+D122+D126+D131+D136+D144+D148+D140+D75+D79</f>
        <v>15</v>
      </c>
      <c r="E65" s="28">
        <f t="shared" si="8"/>
        <v>-15</v>
      </c>
      <c r="F65" s="28">
        <f t="shared" si="8"/>
        <v>948</v>
      </c>
      <c r="G65" s="10"/>
    </row>
    <row r="66" spans="1:7" ht="15.75" x14ac:dyDescent="0.25">
      <c r="A66" s="37" t="s">
        <v>186</v>
      </c>
      <c r="B66" s="23" t="s">
        <v>181</v>
      </c>
      <c r="C66" s="28">
        <f>C162+C132+C98+C110+C149</f>
        <v>2223</v>
      </c>
      <c r="D66" s="28">
        <f t="shared" ref="D66:F66" si="9">D162+D132+D98+D110+D149</f>
        <v>0</v>
      </c>
      <c r="E66" s="28">
        <f t="shared" si="9"/>
        <v>0</v>
      </c>
      <c r="F66" s="28">
        <f t="shared" si="9"/>
        <v>2223</v>
      </c>
      <c r="G66" s="10"/>
    </row>
    <row r="67" spans="1:7" ht="15.75" x14ac:dyDescent="0.25">
      <c r="A67" s="59" t="s">
        <v>512</v>
      </c>
      <c r="B67" s="82" t="s">
        <v>517</v>
      </c>
      <c r="C67" s="66">
        <f>+C172</f>
        <v>1748</v>
      </c>
      <c r="D67" s="66">
        <f t="shared" ref="D67:F67" si="10">+D172</f>
        <v>208</v>
      </c>
      <c r="E67" s="66">
        <f t="shared" si="10"/>
        <v>0</v>
      </c>
      <c r="F67" s="66">
        <f t="shared" si="10"/>
        <v>1956</v>
      </c>
      <c r="G67" s="10"/>
    </row>
    <row r="68" spans="1:7" ht="15.75" x14ac:dyDescent="0.25">
      <c r="A68" s="59" t="s">
        <v>512</v>
      </c>
      <c r="B68" s="13" t="s">
        <v>531</v>
      </c>
      <c r="C68" s="113">
        <f>C175</f>
        <v>109</v>
      </c>
      <c r="D68" s="113">
        <f t="shared" ref="D68:F68" si="11">D175</f>
        <v>5</v>
      </c>
      <c r="E68" s="113">
        <f t="shared" si="11"/>
        <v>0</v>
      </c>
      <c r="F68" s="113">
        <f t="shared" si="11"/>
        <v>114</v>
      </c>
      <c r="G68" s="10"/>
    </row>
    <row r="69" spans="1:7" ht="18" customHeight="1" x14ac:dyDescent="0.25">
      <c r="A69" s="36" t="s">
        <v>22</v>
      </c>
      <c r="B69" s="23" t="s">
        <v>75</v>
      </c>
      <c r="C69" s="28">
        <f>C78+C83+C90+C94+C106+C123+C119+C111+C128+C137+C145+C178+C115+C141+C102</f>
        <v>951</v>
      </c>
      <c r="D69" s="28">
        <f t="shared" ref="D69:F69" si="12">D78+D83+D90+D94+D106+D123+D119+D111+D128+D137+D145+D178+D115+D141+D102</f>
        <v>182</v>
      </c>
      <c r="E69" s="28">
        <f t="shared" si="12"/>
        <v>0</v>
      </c>
      <c r="F69" s="28">
        <f t="shared" si="12"/>
        <v>1133</v>
      </c>
      <c r="G69" s="10"/>
    </row>
    <row r="70" spans="1:7" ht="15" customHeight="1" x14ac:dyDescent="0.25">
      <c r="A70" s="37" t="s">
        <v>23</v>
      </c>
      <c r="B70" s="20" t="s">
        <v>76</v>
      </c>
      <c r="C70" s="39">
        <f>+C71+C72</f>
        <v>570</v>
      </c>
      <c r="D70" s="22"/>
      <c r="E70" s="22"/>
      <c r="F70" s="27">
        <f t="shared" si="1"/>
        <v>570</v>
      </c>
      <c r="G70" s="10"/>
    </row>
    <row r="71" spans="1:7" ht="18.75" customHeight="1" x14ac:dyDescent="0.25">
      <c r="A71" s="38" t="s">
        <v>21</v>
      </c>
      <c r="B71" s="26" t="s">
        <v>77</v>
      </c>
      <c r="C71" s="39">
        <v>570</v>
      </c>
      <c r="D71" s="22"/>
      <c r="E71" s="22"/>
      <c r="F71" s="27">
        <f t="shared" si="1"/>
        <v>570</v>
      </c>
      <c r="G71" s="10"/>
    </row>
    <row r="72" spans="1:7" ht="20.25" customHeight="1" x14ac:dyDescent="0.25">
      <c r="A72" s="38" t="s">
        <v>174</v>
      </c>
      <c r="B72" s="26" t="s">
        <v>175</v>
      </c>
      <c r="C72" s="39">
        <v>0</v>
      </c>
      <c r="D72" s="22"/>
      <c r="E72" s="22"/>
      <c r="F72" s="27">
        <f t="shared" si="1"/>
        <v>0</v>
      </c>
      <c r="G72" s="10"/>
    </row>
    <row r="73" spans="1:7" ht="19.5" customHeight="1" x14ac:dyDescent="0.25">
      <c r="A73" s="37" t="s">
        <v>24</v>
      </c>
      <c r="B73" s="20" t="s">
        <v>78</v>
      </c>
      <c r="C73" s="39">
        <f>+C74+C75</f>
        <v>329</v>
      </c>
      <c r="D73" s="39">
        <f t="shared" ref="D73:F73" si="13">+D74+D75</f>
        <v>0</v>
      </c>
      <c r="E73" s="39">
        <f t="shared" si="13"/>
        <v>0</v>
      </c>
      <c r="F73" s="39">
        <f t="shared" si="13"/>
        <v>329</v>
      </c>
      <c r="G73" s="10"/>
    </row>
    <row r="74" spans="1:7" ht="18" customHeight="1" x14ac:dyDescent="0.25">
      <c r="A74" s="38" t="s">
        <v>21</v>
      </c>
      <c r="B74" s="26" t="s">
        <v>77</v>
      </c>
      <c r="C74" s="39">
        <v>276</v>
      </c>
      <c r="D74" s="27"/>
      <c r="E74" s="27"/>
      <c r="F74" s="27">
        <f t="shared" si="1"/>
        <v>276</v>
      </c>
      <c r="G74" s="10"/>
    </row>
    <row r="75" spans="1:7" ht="18" customHeight="1" x14ac:dyDescent="0.25">
      <c r="A75" s="38" t="s">
        <v>174</v>
      </c>
      <c r="B75" s="26" t="s">
        <v>175</v>
      </c>
      <c r="C75" s="39">
        <v>53</v>
      </c>
      <c r="D75" s="22"/>
      <c r="E75" s="22"/>
      <c r="F75" s="27">
        <f t="shared" ref="F75:F139" si="14">+C75+D75+E75</f>
        <v>53</v>
      </c>
      <c r="G75" s="10"/>
    </row>
    <row r="76" spans="1:7" ht="20.25" customHeight="1" x14ac:dyDescent="0.25">
      <c r="A76" s="37" t="s">
        <v>25</v>
      </c>
      <c r="B76" s="20" t="s">
        <v>76</v>
      </c>
      <c r="C76" s="39">
        <f>C77+C78+C79</f>
        <v>250</v>
      </c>
      <c r="D76" s="22"/>
      <c r="E76" s="22"/>
      <c r="F76" s="27">
        <f t="shared" si="14"/>
        <v>250</v>
      </c>
      <c r="G76" s="10"/>
    </row>
    <row r="77" spans="1:7" ht="18.75" customHeight="1" x14ac:dyDescent="0.25">
      <c r="A77" s="38" t="s">
        <v>21</v>
      </c>
      <c r="B77" s="26" t="s">
        <v>77</v>
      </c>
      <c r="C77" s="39">
        <v>250</v>
      </c>
      <c r="D77" s="22"/>
      <c r="E77" s="22"/>
      <c r="F77" s="27">
        <f t="shared" si="14"/>
        <v>250</v>
      </c>
      <c r="G77" s="10"/>
    </row>
    <row r="78" spans="1:7" ht="18.75" customHeight="1" x14ac:dyDescent="0.25">
      <c r="A78" s="38" t="s">
        <v>143</v>
      </c>
      <c r="B78" s="26" t="s">
        <v>146</v>
      </c>
      <c r="C78" s="39">
        <v>0</v>
      </c>
      <c r="D78" s="22"/>
      <c r="E78" s="22"/>
      <c r="F78" s="27">
        <f t="shared" si="14"/>
        <v>0</v>
      </c>
      <c r="G78" s="10"/>
    </row>
    <row r="79" spans="1:7" ht="18.75" customHeight="1" x14ac:dyDescent="0.25">
      <c r="A79" s="38" t="s">
        <v>174</v>
      </c>
      <c r="B79" s="26" t="s">
        <v>175</v>
      </c>
      <c r="C79" s="39">
        <v>0</v>
      </c>
      <c r="D79" s="22"/>
      <c r="E79" s="22"/>
      <c r="F79" s="27">
        <f t="shared" si="14"/>
        <v>0</v>
      </c>
      <c r="G79" s="10"/>
    </row>
    <row r="80" spans="1:7" ht="17.25" customHeight="1" x14ac:dyDescent="0.25">
      <c r="A80" s="37" t="s">
        <v>26</v>
      </c>
      <c r="B80" s="20" t="s">
        <v>76</v>
      </c>
      <c r="C80" s="39">
        <f>+C81+C82+C83</f>
        <v>206</v>
      </c>
      <c r="D80" s="39">
        <f t="shared" ref="D80:F80" si="15">+D81+D82+D83</f>
        <v>20</v>
      </c>
      <c r="E80" s="39">
        <f t="shared" si="15"/>
        <v>-20</v>
      </c>
      <c r="F80" s="39">
        <f t="shared" si="15"/>
        <v>206</v>
      </c>
      <c r="G80" s="10"/>
    </row>
    <row r="81" spans="1:7" ht="21.75" customHeight="1" x14ac:dyDescent="0.25">
      <c r="A81" s="38" t="s">
        <v>21</v>
      </c>
      <c r="B81" s="26" t="s">
        <v>77</v>
      </c>
      <c r="C81" s="39">
        <v>200</v>
      </c>
      <c r="D81" s="27">
        <v>20</v>
      </c>
      <c r="E81" s="27">
        <v>-20</v>
      </c>
      <c r="F81" s="27">
        <f t="shared" si="14"/>
        <v>200</v>
      </c>
      <c r="G81" s="10"/>
    </row>
    <row r="82" spans="1:7" ht="21" customHeight="1" x14ac:dyDescent="0.25">
      <c r="A82" s="38" t="s">
        <v>174</v>
      </c>
      <c r="B82" s="26" t="s">
        <v>175</v>
      </c>
      <c r="C82" s="39">
        <v>6</v>
      </c>
      <c r="D82" s="22"/>
      <c r="E82" s="22"/>
      <c r="F82" s="27">
        <f t="shared" si="14"/>
        <v>6</v>
      </c>
      <c r="G82" s="10"/>
    </row>
    <row r="83" spans="1:7" ht="21" customHeight="1" x14ac:dyDescent="0.25">
      <c r="A83" s="38" t="s">
        <v>143</v>
      </c>
      <c r="B83" s="26" t="s">
        <v>146</v>
      </c>
      <c r="C83" s="39">
        <v>0</v>
      </c>
      <c r="D83" s="22"/>
      <c r="E83" s="22"/>
      <c r="F83" s="27">
        <f t="shared" si="14"/>
        <v>0</v>
      </c>
      <c r="G83" s="10"/>
    </row>
    <row r="84" spans="1:7" ht="18" customHeight="1" x14ac:dyDescent="0.25">
      <c r="A84" s="37" t="s">
        <v>27</v>
      </c>
      <c r="B84" s="20" t="s">
        <v>76</v>
      </c>
      <c r="C84" s="39">
        <f>+C85+C86</f>
        <v>388</v>
      </c>
      <c r="D84" s="22"/>
      <c r="E84" s="22"/>
      <c r="F84" s="27">
        <f t="shared" si="14"/>
        <v>388</v>
      </c>
      <c r="G84" s="10"/>
    </row>
    <row r="85" spans="1:7" ht="18.75" customHeight="1" x14ac:dyDescent="0.25">
      <c r="A85" s="38" t="s">
        <v>21</v>
      </c>
      <c r="B85" s="26" t="s">
        <v>77</v>
      </c>
      <c r="C85" s="39">
        <v>360</v>
      </c>
      <c r="D85" s="22"/>
      <c r="E85" s="22"/>
      <c r="F85" s="27">
        <f t="shared" si="14"/>
        <v>360</v>
      </c>
      <c r="G85" s="10"/>
    </row>
    <row r="86" spans="1:7" ht="17.25" customHeight="1" x14ac:dyDescent="0.25">
      <c r="A86" s="38" t="s">
        <v>174</v>
      </c>
      <c r="B86" s="26" t="s">
        <v>175</v>
      </c>
      <c r="C86" s="39">
        <v>28</v>
      </c>
      <c r="D86" s="22"/>
      <c r="E86" s="22"/>
      <c r="F86" s="27">
        <f t="shared" si="14"/>
        <v>28</v>
      </c>
      <c r="G86" s="10"/>
    </row>
    <row r="87" spans="1:7" ht="18" customHeight="1" x14ac:dyDescent="0.25">
      <c r="A87" s="37" t="s">
        <v>28</v>
      </c>
      <c r="B87" s="40" t="s">
        <v>79</v>
      </c>
      <c r="C87" s="39">
        <f>+C88+C89+C90</f>
        <v>687</v>
      </c>
      <c r="D87" s="39">
        <f t="shared" ref="D87:F87" si="16">+D88+D89+D90</f>
        <v>60</v>
      </c>
      <c r="E87" s="39">
        <f t="shared" si="16"/>
        <v>0</v>
      </c>
      <c r="F87" s="39">
        <f t="shared" si="16"/>
        <v>747</v>
      </c>
      <c r="G87" s="10"/>
    </row>
    <row r="88" spans="1:7" ht="17.25" customHeight="1" x14ac:dyDescent="0.25">
      <c r="A88" s="41" t="s">
        <v>338</v>
      </c>
      <c r="B88" s="26" t="s">
        <v>77</v>
      </c>
      <c r="C88" s="39">
        <v>540</v>
      </c>
      <c r="D88" s="27">
        <v>60</v>
      </c>
      <c r="E88" s="22"/>
      <c r="F88" s="27">
        <f t="shared" si="14"/>
        <v>600</v>
      </c>
      <c r="G88" s="10"/>
    </row>
    <row r="89" spans="1:7" ht="18" customHeight="1" x14ac:dyDescent="0.25">
      <c r="A89" s="38" t="s">
        <v>174</v>
      </c>
      <c r="B89" s="26" t="s">
        <v>175</v>
      </c>
      <c r="C89" s="39">
        <v>147</v>
      </c>
      <c r="D89" s="27"/>
      <c r="E89" s="27"/>
      <c r="F89" s="27">
        <f t="shared" si="14"/>
        <v>147</v>
      </c>
      <c r="G89" s="10"/>
    </row>
    <row r="90" spans="1:7" ht="19.5" customHeight="1" x14ac:dyDescent="0.25">
      <c r="A90" s="38" t="s">
        <v>143</v>
      </c>
      <c r="B90" s="26" t="s">
        <v>146</v>
      </c>
      <c r="C90" s="39">
        <v>0</v>
      </c>
      <c r="D90" s="22"/>
      <c r="E90" s="22"/>
      <c r="F90" s="27">
        <f t="shared" si="14"/>
        <v>0</v>
      </c>
      <c r="G90" s="10"/>
    </row>
    <row r="91" spans="1:7" ht="16.5" customHeight="1" x14ac:dyDescent="0.25">
      <c r="A91" s="37" t="s">
        <v>35</v>
      </c>
      <c r="B91" s="20" t="s">
        <v>79</v>
      </c>
      <c r="C91" s="39">
        <f>+C92+C93+C94</f>
        <v>582</v>
      </c>
      <c r="D91" s="22"/>
      <c r="E91" s="22"/>
      <c r="F91" s="27">
        <f t="shared" si="14"/>
        <v>582</v>
      </c>
      <c r="G91" s="10"/>
    </row>
    <row r="92" spans="1:7" ht="17.25" customHeight="1" x14ac:dyDescent="0.25">
      <c r="A92" s="38" t="s">
        <v>21</v>
      </c>
      <c r="B92" s="26" t="s">
        <v>77</v>
      </c>
      <c r="C92" s="39">
        <v>534</v>
      </c>
      <c r="D92" s="22"/>
      <c r="E92" s="22"/>
      <c r="F92" s="27">
        <f t="shared" si="14"/>
        <v>534</v>
      </c>
      <c r="G92" s="10"/>
    </row>
    <row r="93" spans="1:7" ht="21" customHeight="1" x14ac:dyDescent="0.25">
      <c r="A93" s="38" t="s">
        <v>174</v>
      </c>
      <c r="B93" s="26" t="s">
        <v>292</v>
      </c>
      <c r="C93" s="39">
        <v>48</v>
      </c>
      <c r="D93" s="22"/>
      <c r="E93" s="22"/>
      <c r="F93" s="27">
        <f t="shared" si="14"/>
        <v>48</v>
      </c>
      <c r="G93" s="10"/>
    </row>
    <row r="94" spans="1:7" ht="18.75" customHeight="1" x14ac:dyDescent="0.25">
      <c r="A94" s="38" t="s">
        <v>143</v>
      </c>
      <c r="B94" s="26" t="s">
        <v>146</v>
      </c>
      <c r="C94" s="39">
        <v>0</v>
      </c>
      <c r="D94" s="22"/>
      <c r="E94" s="22"/>
      <c r="F94" s="27">
        <f t="shared" si="14"/>
        <v>0</v>
      </c>
      <c r="G94" s="10"/>
    </row>
    <row r="95" spans="1:7" ht="17.25" customHeight="1" x14ac:dyDescent="0.25">
      <c r="A95" s="37" t="s">
        <v>36</v>
      </c>
      <c r="B95" s="20" t="s">
        <v>79</v>
      </c>
      <c r="C95" s="39">
        <f>+C96+C97+C98</f>
        <v>470</v>
      </c>
      <c r="D95" s="39">
        <f t="shared" ref="D95:F95" si="17">+D96+D97+D98</f>
        <v>0</v>
      </c>
      <c r="E95" s="39">
        <f t="shared" si="17"/>
        <v>0</v>
      </c>
      <c r="F95" s="39">
        <f t="shared" si="17"/>
        <v>470</v>
      </c>
      <c r="G95" s="10"/>
    </row>
    <row r="96" spans="1:7" ht="15" customHeight="1" x14ac:dyDescent="0.25">
      <c r="A96" s="38" t="s">
        <v>21</v>
      </c>
      <c r="B96" s="26" t="s">
        <v>77</v>
      </c>
      <c r="C96" s="39">
        <v>414</v>
      </c>
      <c r="D96" s="27"/>
      <c r="E96" s="27"/>
      <c r="F96" s="27">
        <f t="shared" si="14"/>
        <v>414</v>
      </c>
      <c r="G96" s="10"/>
    </row>
    <row r="97" spans="1:7" ht="16.5" customHeight="1" x14ac:dyDescent="0.25">
      <c r="A97" s="38" t="s">
        <v>174</v>
      </c>
      <c r="B97" s="26" t="s">
        <v>175</v>
      </c>
      <c r="C97" s="39">
        <v>56</v>
      </c>
      <c r="D97" s="22"/>
      <c r="E97" s="22"/>
      <c r="F97" s="27">
        <f t="shared" si="14"/>
        <v>56</v>
      </c>
      <c r="G97" s="10"/>
    </row>
    <row r="98" spans="1:7" ht="16.5" customHeight="1" x14ac:dyDescent="0.25">
      <c r="A98" s="38" t="s">
        <v>310</v>
      </c>
      <c r="B98" s="42" t="s">
        <v>299</v>
      </c>
      <c r="C98" s="39">
        <v>0</v>
      </c>
      <c r="D98" s="22"/>
      <c r="E98" s="22"/>
      <c r="F98" s="27">
        <f t="shared" si="14"/>
        <v>0</v>
      </c>
      <c r="G98" s="10"/>
    </row>
    <row r="99" spans="1:7" ht="23.25" customHeight="1" x14ac:dyDescent="0.25">
      <c r="A99" s="37" t="s">
        <v>37</v>
      </c>
      <c r="B99" s="20" t="s">
        <v>76</v>
      </c>
      <c r="C99" s="39">
        <f>+C100+C101+C102</f>
        <v>340</v>
      </c>
      <c r="D99" s="39">
        <f t="shared" ref="D99:F99" si="18">+D100+D101+D102</f>
        <v>60</v>
      </c>
      <c r="E99" s="39">
        <f t="shared" si="18"/>
        <v>0</v>
      </c>
      <c r="F99" s="39">
        <f t="shared" si="18"/>
        <v>400</v>
      </c>
      <c r="G99" s="10"/>
    </row>
    <row r="100" spans="1:7" ht="21.75" customHeight="1" x14ac:dyDescent="0.25">
      <c r="A100" s="38" t="s">
        <v>21</v>
      </c>
      <c r="B100" s="26" t="s">
        <v>77</v>
      </c>
      <c r="C100" s="39">
        <v>324</v>
      </c>
      <c r="D100" s="27"/>
      <c r="E100" s="27"/>
      <c r="F100" s="27">
        <f t="shared" si="14"/>
        <v>324</v>
      </c>
      <c r="G100" s="10"/>
    </row>
    <row r="101" spans="1:7" ht="20.25" customHeight="1" x14ac:dyDescent="0.25">
      <c r="A101" s="38" t="s">
        <v>174</v>
      </c>
      <c r="B101" s="26" t="s">
        <v>175</v>
      </c>
      <c r="C101" s="39">
        <v>16</v>
      </c>
      <c r="D101" s="22"/>
      <c r="E101" s="22"/>
      <c r="F101" s="27">
        <f t="shared" si="14"/>
        <v>16</v>
      </c>
      <c r="G101" s="10"/>
    </row>
    <row r="102" spans="1:7" ht="20.25" customHeight="1" x14ac:dyDescent="0.25">
      <c r="A102" s="38" t="s">
        <v>13</v>
      </c>
      <c r="B102" s="26" t="s">
        <v>146</v>
      </c>
      <c r="C102" s="39">
        <v>0</v>
      </c>
      <c r="D102" s="39">
        <v>60</v>
      </c>
      <c r="E102" s="28"/>
      <c r="F102" s="39">
        <f t="shared" si="14"/>
        <v>60</v>
      </c>
      <c r="G102" s="10"/>
    </row>
    <row r="103" spans="1:7" ht="22.5" customHeight="1" x14ac:dyDescent="0.25">
      <c r="A103" s="37" t="s">
        <v>38</v>
      </c>
      <c r="B103" s="20" t="s">
        <v>79</v>
      </c>
      <c r="C103" s="39">
        <f>+C104+C105+C106</f>
        <v>440</v>
      </c>
      <c r="D103" s="39">
        <f t="shared" ref="D103:F103" si="19">+D104+D105+D106</f>
        <v>0</v>
      </c>
      <c r="E103" s="39">
        <f t="shared" si="19"/>
        <v>0</v>
      </c>
      <c r="F103" s="39">
        <f t="shared" si="19"/>
        <v>440</v>
      </c>
      <c r="G103" s="10"/>
    </row>
    <row r="104" spans="1:7" ht="16.5" customHeight="1" x14ac:dyDescent="0.25">
      <c r="A104" s="38" t="s">
        <v>29</v>
      </c>
      <c r="B104" s="26" t="s">
        <v>77</v>
      </c>
      <c r="C104" s="39">
        <v>376</v>
      </c>
      <c r="D104" s="27"/>
      <c r="E104" s="22"/>
      <c r="F104" s="27">
        <f t="shared" si="14"/>
        <v>376</v>
      </c>
      <c r="G104" s="10"/>
    </row>
    <row r="105" spans="1:7" ht="20.25" customHeight="1" x14ac:dyDescent="0.25">
      <c r="A105" s="38" t="s">
        <v>174</v>
      </c>
      <c r="B105" s="26" t="s">
        <v>175</v>
      </c>
      <c r="C105" s="39">
        <v>64</v>
      </c>
      <c r="D105" s="22"/>
      <c r="E105" s="22"/>
      <c r="F105" s="27">
        <f t="shared" si="14"/>
        <v>64</v>
      </c>
      <c r="G105" s="10"/>
    </row>
    <row r="106" spans="1:7" ht="19.5" customHeight="1" x14ac:dyDescent="0.25">
      <c r="A106" s="38" t="s">
        <v>13</v>
      </c>
      <c r="B106" s="26" t="s">
        <v>146</v>
      </c>
      <c r="C106" s="39">
        <v>0</v>
      </c>
      <c r="D106" s="22"/>
      <c r="E106" s="22"/>
      <c r="F106" s="27">
        <f t="shared" si="14"/>
        <v>0</v>
      </c>
      <c r="G106" s="10"/>
    </row>
    <row r="107" spans="1:7" ht="21.75" customHeight="1" x14ac:dyDescent="0.25">
      <c r="A107" s="37" t="s">
        <v>39</v>
      </c>
      <c r="B107" s="20" t="s">
        <v>79</v>
      </c>
      <c r="C107" s="39">
        <f>+C108+C109+C111+C110</f>
        <v>576</v>
      </c>
      <c r="D107" s="39">
        <f t="shared" ref="D107:F107" si="20">+D108+D109+D111+D110</f>
        <v>30</v>
      </c>
      <c r="E107" s="39">
        <f t="shared" si="20"/>
        <v>0</v>
      </c>
      <c r="F107" s="39">
        <f t="shared" si="20"/>
        <v>606</v>
      </c>
      <c r="G107" s="10"/>
    </row>
    <row r="108" spans="1:7" ht="20.25" customHeight="1" x14ac:dyDescent="0.25">
      <c r="A108" s="38" t="s">
        <v>216</v>
      </c>
      <c r="B108" s="26" t="s">
        <v>77</v>
      </c>
      <c r="C108" s="39">
        <v>534</v>
      </c>
      <c r="D108" s="27">
        <v>30</v>
      </c>
      <c r="E108" s="27"/>
      <c r="F108" s="27">
        <f t="shared" si="14"/>
        <v>564</v>
      </c>
      <c r="G108" s="10"/>
    </row>
    <row r="109" spans="1:7" ht="24.75" customHeight="1" x14ac:dyDescent="0.25">
      <c r="A109" s="38" t="s">
        <v>174</v>
      </c>
      <c r="B109" s="26" t="s">
        <v>175</v>
      </c>
      <c r="C109" s="39">
        <v>42</v>
      </c>
      <c r="D109" s="22"/>
      <c r="E109" s="22"/>
      <c r="F109" s="27">
        <f t="shared" si="14"/>
        <v>42</v>
      </c>
      <c r="G109" s="10"/>
    </row>
    <row r="110" spans="1:7" ht="24.75" customHeight="1" x14ac:dyDescent="0.25">
      <c r="A110" s="38" t="s">
        <v>186</v>
      </c>
      <c r="B110" s="26" t="s">
        <v>329</v>
      </c>
      <c r="C110" s="39">
        <v>0</v>
      </c>
      <c r="D110" s="22"/>
      <c r="E110" s="22"/>
      <c r="F110" s="27">
        <f t="shared" si="14"/>
        <v>0</v>
      </c>
      <c r="G110" s="10"/>
    </row>
    <row r="111" spans="1:7" ht="21.75" customHeight="1" x14ac:dyDescent="0.25">
      <c r="A111" s="38" t="s">
        <v>13</v>
      </c>
      <c r="B111" s="26" t="s">
        <v>146</v>
      </c>
      <c r="C111" s="39"/>
      <c r="D111" s="22"/>
      <c r="E111" s="22"/>
      <c r="F111" s="27">
        <f t="shared" si="14"/>
        <v>0</v>
      </c>
      <c r="G111" s="10"/>
    </row>
    <row r="112" spans="1:7" ht="18.75" customHeight="1" x14ac:dyDescent="0.25">
      <c r="A112" s="37" t="s">
        <v>40</v>
      </c>
      <c r="B112" s="20" t="s">
        <v>79</v>
      </c>
      <c r="C112" s="39">
        <f>+C113+C114+C115</f>
        <v>940</v>
      </c>
      <c r="D112" s="39">
        <f t="shared" ref="D112:F112" si="21">+D113+D114+D115</f>
        <v>90</v>
      </c>
      <c r="E112" s="39">
        <f t="shared" si="21"/>
        <v>0</v>
      </c>
      <c r="F112" s="39">
        <f t="shared" si="21"/>
        <v>1030</v>
      </c>
      <c r="G112" s="10"/>
    </row>
    <row r="113" spans="1:7" ht="19.5" customHeight="1" x14ac:dyDescent="0.25">
      <c r="A113" s="38" t="s">
        <v>29</v>
      </c>
      <c r="B113" s="26" t="s">
        <v>77</v>
      </c>
      <c r="C113" s="39">
        <v>840</v>
      </c>
      <c r="D113" s="27"/>
      <c r="E113" s="27"/>
      <c r="F113" s="27">
        <f t="shared" si="14"/>
        <v>840</v>
      </c>
      <c r="G113" s="10"/>
    </row>
    <row r="114" spans="1:7" ht="18.75" customHeight="1" x14ac:dyDescent="0.25">
      <c r="A114" s="38" t="s">
        <v>174</v>
      </c>
      <c r="B114" s="26" t="s">
        <v>175</v>
      </c>
      <c r="C114" s="39">
        <v>100</v>
      </c>
      <c r="D114" s="27"/>
      <c r="E114" s="27"/>
      <c r="F114" s="27">
        <f t="shared" si="14"/>
        <v>100</v>
      </c>
      <c r="G114" s="10"/>
    </row>
    <row r="115" spans="1:7" ht="18.75" customHeight="1" x14ac:dyDescent="0.25">
      <c r="A115" s="38" t="s">
        <v>13</v>
      </c>
      <c r="B115" s="42" t="s">
        <v>547</v>
      </c>
      <c r="C115" s="39">
        <v>0</v>
      </c>
      <c r="D115" s="27">
        <v>90</v>
      </c>
      <c r="E115" s="22"/>
      <c r="F115" s="27">
        <f t="shared" si="14"/>
        <v>90</v>
      </c>
      <c r="G115" s="10"/>
    </row>
    <row r="116" spans="1:7" ht="16.5" customHeight="1" x14ac:dyDescent="0.25">
      <c r="A116" s="37" t="s">
        <v>312</v>
      </c>
      <c r="B116" s="20" t="s">
        <v>41</v>
      </c>
      <c r="C116" s="39">
        <f>+C117+C118+C119</f>
        <v>986</v>
      </c>
      <c r="D116" s="39">
        <f t="shared" ref="D116:F116" si="22">+D117+D118+D119</f>
        <v>0</v>
      </c>
      <c r="E116" s="39">
        <f t="shared" si="22"/>
        <v>0</v>
      </c>
      <c r="F116" s="39">
        <f t="shared" si="22"/>
        <v>986</v>
      </c>
      <c r="G116" s="10"/>
    </row>
    <row r="117" spans="1:7" ht="18" customHeight="1" x14ac:dyDescent="0.25">
      <c r="A117" s="38" t="s">
        <v>29</v>
      </c>
      <c r="B117" s="26" t="s">
        <v>77</v>
      </c>
      <c r="C117" s="39">
        <v>891</v>
      </c>
      <c r="D117" s="27"/>
      <c r="E117" s="27"/>
      <c r="F117" s="27">
        <f t="shared" si="14"/>
        <v>891</v>
      </c>
      <c r="G117" s="10"/>
    </row>
    <row r="118" spans="1:7" ht="17.25" customHeight="1" x14ac:dyDescent="0.25">
      <c r="A118" s="38" t="s">
        <v>174</v>
      </c>
      <c r="B118" s="26" t="s">
        <v>175</v>
      </c>
      <c r="C118" s="39">
        <v>95</v>
      </c>
      <c r="D118" s="22"/>
      <c r="E118" s="22"/>
      <c r="F118" s="27">
        <f t="shared" si="14"/>
        <v>95</v>
      </c>
      <c r="G118" s="10"/>
    </row>
    <row r="119" spans="1:7" ht="17.25" customHeight="1" x14ac:dyDescent="0.25">
      <c r="A119" s="38" t="s">
        <v>13</v>
      </c>
      <c r="B119" s="26" t="s">
        <v>146</v>
      </c>
      <c r="C119" s="39">
        <v>0</v>
      </c>
      <c r="D119" s="22"/>
      <c r="E119" s="22"/>
      <c r="F119" s="27">
        <f t="shared" si="14"/>
        <v>0</v>
      </c>
      <c r="G119" s="10"/>
    </row>
    <row r="120" spans="1:7" ht="18.75" customHeight="1" x14ac:dyDescent="0.25">
      <c r="A120" s="37" t="s">
        <v>255</v>
      </c>
      <c r="B120" s="20" t="s">
        <v>81</v>
      </c>
      <c r="C120" s="39">
        <f>+C121+C122+C123</f>
        <v>903</v>
      </c>
      <c r="D120" s="39">
        <f t="shared" ref="D120:F120" si="23">+D121+D122+D123</f>
        <v>30</v>
      </c>
      <c r="E120" s="39">
        <f t="shared" si="23"/>
        <v>20</v>
      </c>
      <c r="F120" s="39">
        <f t="shared" si="23"/>
        <v>953</v>
      </c>
      <c r="G120" s="10"/>
    </row>
    <row r="121" spans="1:7" ht="16.5" customHeight="1" x14ac:dyDescent="0.25">
      <c r="A121" s="38" t="s">
        <v>21</v>
      </c>
      <c r="B121" s="26" t="s">
        <v>77</v>
      </c>
      <c r="C121" s="39">
        <v>699</v>
      </c>
      <c r="D121" s="27">
        <v>30</v>
      </c>
      <c r="E121" s="27">
        <v>20</v>
      </c>
      <c r="F121" s="27">
        <f t="shared" si="14"/>
        <v>749</v>
      </c>
      <c r="G121" s="10"/>
    </row>
    <row r="122" spans="1:7" ht="18" customHeight="1" x14ac:dyDescent="0.25">
      <c r="A122" s="38" t="s">
        <v>174</v>
      </c>
      <c r="B122" s="26" t="s">
        <v>175</v>
      </c>
      <c r="C122" s="39">
        <v>11</v>
      </c>
      <c r="D122" s="22"/>
      <c r="E122" s="22"/>
      <c r="F122" s="27">
        <f t="shared" si="14"/>
        <v>11</v>
      </c>
      <c r="G122" s="10"/>
    </row>
    <row r="123" spans="1:7" ht="18.75" customHeight="1" x14ac:dyDescent="0.25">
      <c r="A123" s="38" t="s">
        <v>13</v>
      </c>
      <c r="B123" s="26" t="s">
        <v>146</v>
      </c>
      <c r="C123" s="39">
        <v>193</v>
      </c>
      <c r="D123" s="27"/>
      <c r="E123" s="22"/>
      <c r="F123" s="27">
        <f t="shared" si="14"/>
        <v>193</v>
      </c>
      <c r="G123" s="10"/>
    </row>
    <row r="124" spans="1:7" ht="19.5" customHeight="1" x14ac:dyDescent="0.25">
      <c r="A124" s="37" t="s">
        <v>30</v>
      </c>
      <c r="B124" s="20" t="s">
        <v>41</v>
      </c>
      <c r="C124" s="39">
        <f>+C125+C126+C127+C128</f>
        <v>793</v>
      </c>
      <c r="D124" s="39">
        <f t="shared" ref="D124:F124" si="24">+D125+D126+D127+D128</f>
        <v>50</v>
      </c>
      <c r="E124" s="39">
        <f t="shared" si="24"/>
        <v>0</v>
      </c>
      <c r="F124" s="39">
        <f t="shared" si="24"/>
        <v>843</v>
      </c>
      <c r="G124" s="10"/>
    </row>
    <row r="125" spans="1:7" ht="21" customHeight="1" x14ac:dyDescent="0.25">
      <c r="A125" s="38" t="s">
        <v>21</v>
      </c>
      <c r="B125" s="26" t="s">
        <v>77</v>
      </c>
      <c r="C125" s="39">
        <v>757</v>
      </c>
      <c r="D125" s="27">
        <v>50</v>
      </c>
      <c r="E125" s="22"/>
      <c r="F125" s="27">
        <f t="shared" si="14"/>
        <v>807</v>
      </c>
      <c r="G125" s="10"/>
    </row>
    <row r="126" spans="1:7" ht="18" customHeight="1" x14ac:dyDescent="0.25">
      <c r="A126" s="38" t="s">
        <v>174</v>
      </c>
      <c r="B126" s="26" t="s">
        <v>175</v>
      </c>
      <c r="C126" s="39">
        <v>36</v>
      </c>
      <c r="D126" s="22"/>
      <c r="E126" s="22"/>
      <c r="F126" s="27">
        <f t="shared" si="14"/>
        <v>36</v>
      </c>
      <c r="G126" s="10"/>
    </row>
    <row r="127" spans="1:7" ht="18.75" customHeight="1" x14ac:dyDescent="0.25">
      <c r="A127" s="43" t="s">
        <v>161</v>
      </c>
      <c r="B127" s="42" t="s">
        <v>162</v>
      </c>
      <c r="C127" s="39">
        <v>0</v>
      </c>
      <c r="D127" s="22"/>
      <c r="E127" s="22"/>
      <c r="F127" s="27">
        <f t="shared" si="14"/>
        <v>0</v>
      </c>
      <c r="G127" s="10"/>
    </row>
    <row r="128" spans="1:7" ht="18.75" customHeight="1" x14ac:dyDescent="0.25">
      <c r="A128" s="38" t="s">
        <v>13</v>
      </c>
      <c r="B128" s="26" t="s">
        <v>146</v>
      </c>
      <c r="C128" s="39">
        <v>0</v>
      </c>
      <c r="D128" s="22"/>
      <c r="E128" s="22"/>
      <c r="F128" s="27">
        <f t="shared" si="14"/>
        <v>0</v>
      </c>
      <c r="G128" s="10"/>
    </row>
    <row r="129" spans="1:7" ht="19.5" customHeight="1" x14ac:dyDescent="0.25">
      <c r="A129" s="37" t="s">
        <v>42</v>
      </c>
      <c r="B129" s="20" t="s">
        <v>81</v>
      </c>
      <c r="C129" s="39">
        <f>+C130+C131+C133+C132</f>
        <v>637</v>
      </c>
      <c r="D129" s="39">
        <f t="shared" ref="D129:F129" si="25">+D130+D131+D133+D132</f>
        <v>0</v>
      </c>
      <c r="E129" s="39">
        <f t="shared" si="25"/>
        <v>0</v>
      </c>
      <c r="F129" s="39">
        <f t="shared" si="25"/>
        <v>637</v>
      </c>
      <c r="G129" s="10"/>
    </row>
    <row r="130" spans="1:7" ht="17.25" customHeight="1" x14ac:dyDescent="0.25">
      <c r="A130" s="38" t="s">
        <v>29</v>
      </c>
      <c r="B130" s="26" t="s">
        <v>77</v>
      </c>
      <c r="C130" s="39">
        <v>570</v>
      </c>
      <c r="D130" s="27"/>
      <c r="E130" s="27"/>
      <c r="F130" s="27">
        <f t="shared" si="14"/>
        <v>570</v>
      </c>
      <c r="G130" s="10"/>
    </row>
    <row r="131" spans="1:7" ht="18.75" customHeight="1" x14ac:dyDescent="0.25">
      <c r="A131" s="38" t="s">
        <v>174</v>
      </c>
      <c r="B131" s="26" t="s">
        <v>175</v>
      </c>
      <c r="C131" s="39">
        <v>67</v>
      </c>
      <c r="D131" s="22"/>
      <c r="E131" s="22"/>
      <c r="F131" s="27">
        <f t="shared" si="14"/>
        <v>67</v>
      </c>
      <c r="G131" s="10"/>
    </row>
    <row r="132" spans="1:7" ht="18.75" customHeight="1" x14ac:dyDescent="0.25">
      <c r="A132" s="38" t="s">
        <v>186</v>
      </c>
      <c r="B132" s="26" t="s">
        <v>299</v>
      </c>
      <c r="C132" s="39">
        <v>0</v>
      </c>
      <c r="D132" s="22"/>
      <c r="E132" s="22"/>
      <c r="F132" s="27">
        <f t="shared" si="14"/>
        <v>0</v>
      </c>
      <c r="G132" s="10"/>
    </row>
    <row r="133" spans="1:7" ht="18" customHeight="1" x14ac:dyDescent="0.25">
      <c r="A133" s="38" t="s">
        <v>13</v>
      </c>
      <c r="B133" s="26" t="s">
        <v>146</v>
      </c>
      <c r="C133" s="39">
        <v>0</v>
      </c>
      <c r="D133" s="22"/>
      <c r="E133" s="22"/>
      <c r="F133" s="27">
        <f t="shared" si="14"/>
        <v>0</v>
      </c>
      <c r="G133" s="10"/>
    </row>
    <row r="134" spans="1:7" ht="19.5" customHeight="1" x14ac:dyDescent="0.25">
      <c r="A134" s="37" t="s">
        <v>53</v>
      </c>
      <c r="B134" s="20" t="s">
        <v>81</v>
      </c>
      <c r="C134" s="39">
        <f>+C135+C136+C137</f>
        <v>590</v>
      </c>
      <c r="D134" s="39">
        <f t="shared" ref="D134:F134" si="26">+D135+D136+D137</f>
        <v>15</v>
      </c>
      <c r="E134" s="39">
        <f t="shared" si="26"/>
        <v>-15</v>
      </c>
      <c r="F134" s="39">
        <f t="shared" si="26"/>
        <v>590</v>
      </c>
      <c r="G134" s="10"/>
    </row>
    <row r="135" spans="1:7" ht="15.75" customHeight="1" x14ac:dyDescent="0.25">
      <c r="A135" s="38" t="s">
        <v>21</v>
      </c>
      <c r="B135" s="26" t="s">
        <v>77</v>
      </c>
      <c r="C135" s="39">
        <v>483</v>
      </c>
      <c r="D135" s="27"/>
      <c r="E135" s="27"/>
      <c r="F135" s="27">
        <f t="shared" si="14"/>
        <v>483</v>
      </c>
      <c r="G135" s="10"/>
    </row>
    <row r="136" spans="1:7" ht="15.75" customHeight="1" x14ac:dyDescent="0.25">
      <c r="A136" s="38" t="s">
        <v>174</v>
      </c>
      <c r="B136" s="26" t="s">
        <v>175</v>
      </c>
      <c r="C136" s="39">
        <v>107</v>
      </c>
      <c r="D136" s="27">
        <v>15</v>
      </c>
      <c r="E136" s="27">
        <v>-15</v>
      </c>
      <c r="F136" s="27">
        <f t="shared" si="14"/>
        <v>107</v>
      </c>
      <c r="G136" s="10"/>
    </row>
    <row r="137" spans="1:7" ht="18.75" customHeight="1" x14ac:dyDescent="0.25">
      <c r="A137" s="38" t="s">
        <v>13</v>
      </c>
      <c r="B137" s="26" t="s">
        <v>146</v>
      </c>
      <c r="C137" s="39">
        <v>0</v>
      </c>
      <c r="D137" s="22"/>
      <c r="E137" s="22"/>
      <c r="F137" s="27">
        <f t="shared" si="14"/>
        <v>0</v>
      </c>
      <c r="G137" s="10"/>
    </row>
    <row r="138" spans="1:7" ht="15" customHeight="1" x14ac:dyDescent="0.25">
      <c r="A138" s="37" t="s">
        <v>31</v>
      </c>
      <c r="B138" s="20" t="s">
        <v>81</v>
      </c>
      <c r="C138" s="39">
        <f>+C139+C140+C141</f>
        <v>1294</v>
      </c>
      <c r="D138" s="39">
        <f t="shared" ref="D138:F138" si="27">+D139+D140+D141</f>
        <v>32</v>
      </c>
      <c r="E138" s="39">
        <f t="shared" si="27"/>
        <v>0</v>
      </c>
      <c r="F138" s="39">
        <f t="shared" si="27"/>
        <v>1326</v>
      </c>
      <c r="G138" s="10"/>
    </row>
    <row r="139" spans="1:7" ht="15.75" customHeight="1" x14ac:dyDescent="0.25">
      <c r="A139" s="38" t="s">
        <v>29</v>
      </c>
      <c r="B139" s="26" t="s">
        <v>77</v>
      </c>
      <c r="C139" s="39">
        <v>1280</v>
      </c>
      <c r="D139" s="27"/>
      <c r="E139" s="22"/>
      <c r="F139" s="27">
        <f t="shared" si="14"/>
        <v>1280</v>
      </c>
      <c r="G139" s="10"/>
    </row>
    <row r="140" spans="1:7" ht="15.75" customHeight="1" x14ac:dyDescent="0.25">
      <c r="A140" s="38" t="s">
        <v>174</v>
      </c>
      <c r="B140" s="26" t="s">
        <v>175</v>
      </c>
      <c r="C140" s="39">
        <v>14</v>
      </c>
      <c r="D140" s="22"/>
      <c r="E140" s="22"/>
      <c r="F140" s="27">
        <f t="shared" ref="F140:F207" si="28">+C140+D140+E140</f>
        <v>14</v>
      </c>
      <c r="G140" s="10"/>
    </row>
    <row r="141" spans="1:7" ht="15" customHeight="1" x14ac:dyDescent="0.25">
      <c r="A141" s="38" t="s">
        <v>13</v>
      </c>
      <c r="B141" s="26" t="s">
        <v>146</v>
      </c>
      <c r="C141" s="39">
        <v>0</v>
      </c>
      <c r="D141" s="27">
        <v>32</v>
      </c>
      <c r="E141" s="22"/>
      <c r="F141" s="27">
        <f t="shared" si="28"/>
        <v>32</v>
      </c>
      <c r="G141" s="10"/>
    </row>
    <row r="142" spans="1:7" ht="17.25" customHeight="1" x14ac:dyDescent="0.25">
      <c r="A142" s="37" t="s">
        <v>32</v>
      </c>
      <c r="B142" s="20" t="s">
        <v>81</v>
      </c>
      <c r="C142" s="39">
        <f>+C143+C144+C145</f>
        <v>619</v>
      </c>
      <c r="D142" s="39">
        <f t="shared" ref="D142:F142" si="29">+D143+D144+D145</f>
        <v>10</v>
      </c>
      <c r="E142" s="39">
        <f t="shared" si="29"/>
        <v>0</v>
      </c>
      <c r="F142" s="39">
        <f t="shared" si="29"/>
        <v>629</v>
      </c>
      <c r="G142" s="10"/>
    </row>
    <row r="143" spans="1:7" ht="17.25" customHeight="1" x14ac:dyDescent="0.25">
      <c r="A143" s="43" t="s">
        <v>21</v>
      </c>
      <c r="B143" s="26" t="s">
        <v>77</v>
      </c>
      <c r="C143" s="39">
        <v>597</v>
      </c>
      <c r="D143" s="27">
        <v>10</v>
      </c>
      <c r="E143" s="22"/>
      <c r="F143" s="27">
        <f t="shared" si="28"/>
        <v>607</v>
      </c>
      <c r="G143" s="10"/>
    </row>
    <row r="144" spans="1:7" ht="15" customHeight="1" x14ac:dyDescent="0.25">
      <c r="A144" s="38" t="s">
        <v>174</v>
      </c>
      <c r="B144" s="26" t="s">
        <v>175</v>
      </c>
      <c r="C144" s="39">
        <v>22</v>
      </c>
      <c r="D144" s="22"/>
      <c r="E144" s="22"/>
      <c r="F144" s="27">
        <f t="shared" si="28"/>
        <v>22</v>
      </c>
      <c r="G144" s="10"/>
    </row>
    <row r="145" spans="1:7" ht="16.5" customHeight="1" x14ac:dyDescent="0.25">
      <c r="A145" s="38" t="s">
        <v>13</v>
      </c>
      <c r="B145" s="26" t="s">
        <v>146</v>
      </c>
      <c r="C145" s="39">
        <v>0</v>
      </c>
      <c r="D145" s="22"/>
      <c r="E145" s="22"/>
      <c r="F145" s="27">
        <f t="shared" si="28"/>
        <v>0</v>
      </c>
      <c r="G145" s="10"/>
    </row>
    <row r="146" spans="1:7" ht="17.25" customHeight="1" x14ac:dyDescent="0.25">
      <c r="A146" s="37" t="s">
        <v>33</v>
      </c>
      <c r="B146" s="20" t="s">
        <v>81</v>
      </c>
      <c r="C146" s="39">
        <f>+C147+C148+C149</f>
        <v>260</v>
      </c>
      <c r="D146" s="22"/>
      <c r="E146" s="22"/>
      <c r="F146" s="27">
        <f t="shared" si="28"/>
        <v>260</v>
      </c>
      <c r="G146" s="10"/>
    </row>
    <row r="147" spans="1:7" ht="18.75" customHeight="1" x14ac:dyDescent="0.25">
      <c r="A147" s="38" t="s">
        <v>238</v>
      </c>
      <c r="B147" s="26" t="s">
        <v>77</v>
      </c>
      <c r="C147" s="39">
        <v>224</v>
      </c>
      <c r="D147" s="22"/>
      <c r="E147" s="22"/>
      <c r="F147" s="27">
        <f t="shared" si="28"/>
        <v>224</v>
      </c>
      <c r="G147" s="10"/>
    </row>
    <row r="148" spans="1:7" ht="18.75" customHeight="1" x14ac:dyDescent="0.25">
      <c r="A148" s="38" t="s">
        <v>174</v>
      </c>
      <c r="B148" s="26" t="s">
        <v>175</v>
      </c>
      <c r="C148" s="39">
        <v>36</v>
      </c>
      <c r="D148" s="22"/>
      <c r="E148" s="22"/>
      <c r="F148" s="27">
        <f t="shared" si="28"/>
        <v>36</v>
      </c>
      <c r="G148" s="10"/>
    </row>
    <row r="149" spans="1:7" ht="18.75" customHeight="1" x14ac:dyDescent="0.25">
      <c r="A149" s="38" t="s">
        <v>186</v>
      </c>
      <c r="B149" s="26" t="s">
        <v>299</v>
      </c>
      <c r="C149" s="39">
        <v>0</v>
      </c>
      <c r="D149" s="22"/>
      <c r="E149" s="22"/>
      <c r="F149" s="27">
        <f t="shared" si="28"/>
        <v>0</v>
      </c>
      <c r="G149" s="10"/>
    </row>
    <row r="150" spans="1:7" ht="15.75" x14ac:dyDescent="0.25">
      <c r="A150" s="37" t="s">
        <v>241</v>
      </c>
      <c r="B150" s="25" t="s">
        <v>318</v>
      </c>
      <c r="C150" s="28">
        <f>+C151+C152</f>
        <v>1281</v>
      </c>
      <c r="D150" s="22"/>
      <c r="E150" s="22"/>
      <c r="F150" s="22">
        <f t="shared" si="28"/>
        <v>1281</v>
      </c>
      <c r="G150" s="10"/>
    </row>
    <row r="151" spans="1:7" ht="15.75" x14ac:dyDescent="0.25">
      <c r="A151" s="14" t="s">
        <v>222</v>
      </c>
      <c r="B151" s="45"/>
      <c r="C151" s="39">
        <f>+C154+C157</f>
        <v>1213</v>
      </c>
      <c r="D151" s="22"/>
      <c r="E151" s="22"/>
      <c r="F151" s="27">
        <f t="shared" si="28"/>
        <v>1213</v>
      </c>
      <c r="G151" s="10"/>
    </row>
    <row r="152" spans="1:7" ht="15" customHeight="1" x14ac:dyDescent="0.25">
      <c r="A152" s="14" t="s">
        <v>159</v>
      </c>
      <c r="B152" s="46"/>
      <c r="C152" s="39">
        <f>+C155+C158</f>
        <v>68</v>
      </c>
      <c r="D152" s="22"/>
      <c r="E152" s="22"/>
      <c r="F152" s="27">
        <f t="shared" si="28"/>
        <v>68</v>
      </c>
      <c r="G152" s="10"/>
    </row>
    <row r="153" spans="1:7" ht="19.5" customHeight="1" x14ac:dyDescent="0.25">
      <c r="A153" s="47" t="s">
        <v>267</v>
      </c>
      <c r="B153" s="48"/>
      <c r="C153" s="39">
        <f>+C154+C155</f>
        <v>602</v>
      </c>
      <c r="D153" s="22"/>
      <c r="E153" s="22"/>
      <c r="F153" s="27">
        <f t="shared" si="28"/>
        <v>602</v>
      </c>
      <c r="G153" s="10"/>
    </row>
    <row r="154" spans="1:7" ht="18" customHeight="1" x14ac:dyDescent="0.25">
      <c r="A154" s="14" t="s">
        <v>157</v>
      </c>
      <c r="B154" s="48"/>
      <c r="C154" s="39">
        <v>568</v>
      </c>
      <c r="D154" s="22"/>
      <c r="E154" s="22"/>
      <c r="F154" s="27">
        <f t="shared" si="28"/>
        <v>568</v>
      </c>
      <c r="G154" s="10"/>
    </row>
    <row r="155" spans="1:7" ht="16.5" customHeight="1" x14ac:dyDescent="0.25">
      <c r="A155" s="14" t="s">
        <v>159</v>
      </c>
      <c r="B155" s="48"/>
      <c r="C155" s="39">
        <v>34</v>
      </c>
      <c r="D155" s="22"/>
      <c r="E155" s="22"/>
      <c r="F155" s="27">
        <f t="shared" si="28"/>
        <v>34</v>
      </c>
      <c r="G155" s="10"/>
    </row>
    <row r="156" spans="1:7" ht="22.5" customHeight="1" x14ac:dyDescent="0.25">
      <c r="A156" s="47" t="s">
        <v>313</v>
      </c>
      <c r="B156" s="48"/>
      <c r="C156" s="39">
        <f>+C157+C158</f>
        <v>679</v>
      </c>
      <c r="D156" s="22"/>
      <c r="E156" s="22"/>
      <c r="F156" s="27">
        <f t="shared" si="28"/>
        <v>679</v>
      </c>
      <c r="G156" s="10"/>
    </row>
    <row r="157" spans="1:7" ht="15.75" customHeight="1" x14ac:dyDescent="0.25">
      <c r="A157" s="14" t="s">
        <v>157</v>
      </c>
      <c r="B157" s="48"/>
      <c r="C157" s="39">
        <v>645</v>
      </c>
      <c r="D157" s="22"/>
      <c r="E157" s="22"/>
      <c r="F157" s="27">
        <f t="shared" si="28"/>
        <v>645</v>
      </c>
      <c r="G157" s="10"/>
    </row>
    <row r="158" spans="1:7" ht="15" customHeight="1" x14ac:dyDescent="0.25">
      <c r="A158" s="14" t="s">
        <v>159</v>
      </c>
      <c r="B158" s="48"/>
      <c r="C158" s="39">
        <v>34</v>
      </c>
      <c r="D158" s="22"/>
      <c r="E158" s="22"/>
      <c r="F158" s="27">
        <f t="shared" si="28"/>
        <v>34</v>
      </c>
      <c r="G158" s="10"/>
    </row>
    <row r="159" spans="1:7" ht="15.75" x14ac:dyDescent="0.25">
      <c r="A159" s="24" t="s">
        <v>258</v>
      </c>
      <c r="B159" s="49" t="s">
        <v>80</v>
      </c>
      <c r="C159" s="27">
        <f>+C160+C161</f>
        <v>215</v>
      </c>
      <c r="D159" s="27">
        <f t="shared" ref="D159:F159" si="30">+D160+D161</f>
        <v>32</v>
      </c>
      <c r="E159" s="27">
        <f t="shared" si="30"/>
        <v>0</v>
      </c>
      <c r="F159" s="27">
        <f t="shared" si="30"/>
        <v>247</v>
      </c>
      <c r="G159" s="10"/>
    </row>
    <row r="160" spans="1:7" ht="15.75" x14ac:dyDescent="0.25">
      <c r="A160" s="50" t="s">
        <v>198</v>
      </c>
      <c r="B160" s="51" t="s">
        <v>197</v>
      </c>
      <c r="C160" s="39">
        <v>180</v>
      </c>
      <c r="D160" s="27">
        <v>32</v>
      </c>
      <c r="E160" s="22"/>
      <c r="F160" s="27">
        <f t="shared" si="28"/>
        <v>212</v>
      </c>
      <c r="G160" s="10"/>
    </row>
    <row r="161" spans="1:7" ht="15.75" x14ac:dyDescent="0.25">
      <c r="A161" s="50" t="s">
        <v>182</v>
      </c>
      <c r="B161" s="51" t="s">
        <v>173</v>
      </c>
      <c r="C161" s="39">
        <f t="shared" ref="C161" si="31">C10</f>
        <v>35</v>
      </c>
      <c r="D161" s="22"/>
      <c r="E161" s="22"/>
      <c r="F161" s="27">
        <f t="shared" si="28"/>
        <v>35</v>
      </c>
      <c r="G161" s="10"/>
    </row>
    <row r="162" spans="1:7" ht="15.75" x14ac:dyDescent="0.25">
      <c r="A162" s="62" t="s">
        <v>261</v>
      </c>
      <c r="B162" s="82" t="s">
        <v>260</v>
      </c>
      <c r="C162" s="112">
        <f>+C163+C164+C165+C166+C167+C168+C169+C170+C171</f>
        <v>2223</v>
      </c>
      <c r="D162" s="112">
        <f t="shared" ref="D162:F162" si="32">+D163+D164+D165+D166+D167+D168+D169+D170+D171</f>
        <v>0</v>
      </c>
      <c r="E162" s="112">
        <f t="shared" si="32"/>
        <v>0</v>
      </c>
      <c r="F162" s="112">
        <f t="shared" si="32"/>
        <v>2223</v>
      </c>
      <c r="G162" s="10"/>
    </row>
    <row r="163" spans="1:7" ht="31.5" x14ac:dyDescent="0.25">
      <c r="A163" s="14" t="s">
        <v>357</v>
      </c>
      <c r="B163" s="44"/>
      <c r="C163" s="27">
        <v>4</v>
      </c>
      <c r="D163" s="22"/>
      <c r="E163" s="22"/>
      <c r="F163" s="27">
        <f t="shared" si="28"/>
        <v>4</v>
      </c>
      <c r="G163" s="10"/>
    </row>
    <row r="164" spans="1:7" ht="15.75" x14ac:dyDescent="0.25">
      <c r="A164" s="116" t="s">
        <v>341</v>
      </c>
      <c r="B164" s="51"/>
      <c r="C164" s="57">
        <v>8</v>
      </c>
      <c r="D164" s="22"/>
      <c r="E164" s="22"/>
      <c r="F164" s="27">
        <f t="shared" si="28"/>
        <v>8</v>
      </c>
      <c r="G164" s="10"/>
    </row>
    <row r="165" spans="1:7" ht="15.75" x14ac:dyDescent="0.25">
      <c r="A165" s="116" t="s">
        <v>343</v>
      </c>
      <c r="B165" s="51"/>
      <c r="C165" s="57">
        <v>40</v>
      </c>
      <c r="D165" s="22"/>
      <c r="E165" s="22"/>
      <c r="F165" s="27">
        <f t="shared" si="28"/>
        <v>40</v>
      </c>
      <c r="G165" s="10"/>
    </row>
    <row r="166" spans="1:7" ht="19.5" customHeight="1" x14ac:dyDescent="0.25">
      <c r="A166" s="50" t="s">
        <v>340</v>
      </c>
      <c r="B166" s="51"/>
      <c r="C166" s="57">
        <v>790</v>
      </c>
      <c r="D166" s="27"/>
      <c r="E166" s="22"/>
      <c r="F166" s="27">
        <f t="shared" si="28"/>
        <v>790</v>
      </c>
      <c r="G166" s="10"/>
    </row>
    <row r="167" spans="1:7" ht="15.75" x14ac:dyDescent="0.25">
      <c r="A167" s="15" t="s">
        <v>342</v>
      </c>
      <c r="B167" s="33"/>
      <c r="C167" s="27">
        <v>834</v>
      </c>
      <c r="D167" s="27"/>
      <c r="E167" s="22"/>
      <c r="F167" s="27">
        <f t="shared" si="28"/>
        <v>834</v>
      </c>
      <c r="G167" s="10"/>
    </row>
    <row r="168" spans="1:7" ht="15.75" x14ac:dyDescent="0.25">
      <c r="A168" s="15" t="s">
        <v>270</v>
      </c>
      <c r="B168" s="33"/>
      <c r="C168" s="27">
        <v>494</v>
      </c>
      <c r="D168" s="22"/>
      <c r="E168" s="22"/>
      <c r="F168" s="27">
        <f t="shared" si="28"/>
        <v>494</v>
      </c>
      <c r="G168" s="10"/>
    </row>
    <row r="169" spans="1:7" ht="27" customHeight="1" x14ac:dyDescent="0.25">
      <c r="A169" s="14" t="s">
        <v>265</v>
      </c>
      <c r="B169" s="44"/>
      <c r="C169" s="27">
        <v>8</v>
      </c>
      <c r="D169" s="22"/>
      <c r="E169" s="22"/>
      <c r="F169" s="27">
        <f t="shared" si="28"/>
        <v>8</v>
      </c>
      <c r="G169" s="10"/>
    </row>
    <row r="170" spans="1:7" ht="15.75" x14ac:dyDescent="0.25">
      <c r="A170" s="53" t="s">
        <v>266</v>
      </c>
      <c r="B170" s="54"/>
      <c r="C170" s="55">
        <v>40</v>
      </c>
      <c r="D170" s="22"/>
      <c r="E170" s="22"/>
      <c r="F170" s="27">
        <f t="shared" si="28"/>
        <v>40</v>
      </c>
      <c r="G170" s="10"/>
    </row>
    <row r="171" spans="1:7" ht="35.25" customHeight="1" x14ac:dyDescent="0.25">
      <c r="A171" s="14" t="s">
        <v>271</v>
      </c>
      <c r="B171" s="44"/>
      <c r="C171" s="27">
        <v>5</v>
      </c>
      <c r="D171" s="22"/>
      <c r="E171" s="22"/>
      <c r="F171" s="27">
        <f t="shared" si="28"/>
        <v>5</v>
      </c>
      <c r="G171" s="10"/>
    </row>
    <row r="172" spans="1:7" ht="20.25" customHeight="1" x14ac:dyDescent="0.25">
      <c r="A172" s="59" t="s">
        <v>512</v>
      </c>
      <c r="B172" s="82" t="s">
        <v>513</v>
      </c>
      <c r="C172" s="66">
        <f>C173+C174</f>
        <v>1748</v>
      </c>
      <c r="D172" s="66">
        <f t="shared" ref="D172:F172" si="33">D173+D174</f>
        <v>208</v>
      </c>
      <c r="E172" s="66">
        <f t="shared" si="33"/>
        <v>0</v>
      </c>
      <c r="F172" s="66">
        <f t="shared" si="33"/>
        <v>1956</v>
      </c>
      <c r="G172" s="10"/>
    </row>
    <row r="173" spans="1:7" ht="21.75" customHeight="1" x14ac:dyDescent="0.25">
      <c r="A173" s="14" t="s">
        <v>541</v>
      </c>
      <c r="B173" s="44"/>
      <c r="C173" s="57">
        <v>1748</v>
      </c>
      <c r="D173" s="27">
        <v>203</v>
      </c>
      <c r="E173" s="22"/>
      <c r="F173" s="27">
        <f t="shared" si="28"/>
        <v>1951</v>
      </c>
      <c r="G173" s="10"/>
    </row>
    <row r="174" spans="1:7" ht="33.75" customHeight="1" x14ac:dyDescent="0.25">
      <c r="A174" s="17" t="s">
        <v>393</v>
      </c>
      <c r="B174" s="44"/>
      <c r="C174" s="57">
        <v>0</v>
      </c>
      <c r="D174" s="57">
        <v>5</v>
      </c>
      <c r="E174" s="66"/>
      <c r="F174" s="57">
        <v>5</v>
      </c>
      <c r="G174" s="10"/>
    </row>
    <row r="175" spans="1:7" ht="21.75" customHeight="1" x14ac:dyDescent="0.25">
      <c r="A175" s="59" t="s">
        <v>512</v>
      </c>
      <c r="B175" s="13" t="s">
        <v>531</v>
      </c>
      <c r="C175" s="66">
        <f>C177+C176</f>
        <v>109</v>
      </c>
      <c r="D175" s="66">
        <f t="shared" ref="D175:F175" si="34">D177+D176</f>
        <v>5</v>
      </c>
      <c r="E175" s="66">
        <f t="shared" si="34"/>
        <v>0</v>
      </c>
      <c r="F175" s="66">
        <f t="shared" si="34"/>
        <v>114</v>
      </c>
      <c r="G175" s="10"/>
    </row>
    <row r="176" spans="1:7" ht="38.25" customHeight="1" x14ac:dyDescent="0.25">
      <c r="A176" s="17" t="s">
        <v>393</v>
      </c>
      <c r="B176" s="13"/>
      <c r="C176" s="57">
        <v>0</v>
      </c>
      <c r="D176" s="57">
        <v>5</v>
      </c>
      <c r="E176" s="66"/>
      <c r="F176" s="66">
        <v>5</v>
      </c>
      <c r="G176" s="10"/>
    </row>
    <row r="177" spans="1:7" ht="32.25" customHeight="1" x14ac:dyDescent="0.25">
      <c r="A177" s="16" t="s">
        <v>394</v>
      </c>
      <c r="B177" s="44"/>
      <c r="C177" s="57">
        <v>109</v>
      </c>
      <c r="D177" s="27"/>
      <c r="E177" s="22"/>
      <c r="F177" s="27">
        <v>109</v>
      </c>
      <c r="G177" s="10"/>
    </row>
    <row r="178" spans="1:7" ht="18" customHeight="1" x14ac:dyDescent="0.25">
      <c r="A178" s="24" t="s">
        <v>13</v>
      </c>
      <c r="B178" s="82" t="s">
        <v>358</v>
      </c>
      <c r="C178" s="57">
        <f>+C179+C183+C184+C185+C182+C180+C181</f>
        <v>758</v>
      </c>
      <c r="D178" s="22"/>
      <c r="E178" s="22"/>
      <c r="F178" s="22">
        <f t="shared" si="28"/>
        <v>758</v>
      </c>
      <c r="G178" s="10"/>
    </row>
    <row r="179" spans="1:7" ht="35.25" customHeight="1" x14ac:dyDescent="0.25">
      <c r="A179" s="15" t="s">
        <v>335</v>
      </c>
      <c r="B179" s="44"/>
      <c r="C179" s="57">
        <v>173</v>
      </c>
      <c r="D179" s="22"/>
      <c r="E179" s="22"/>
      <c r="F179" s="27">
        <f t="shared" si="28"/>
        <v>173</v>
      </c>
      <c r="G179" s="10"/>
    </row>
    <row r="180" spans="1:7" ht="19.5" customHeight="1" x14ac:dyDescent="0.25">
      <c r="A180" s="52" t="s">
        <v>442</v>
      </c>
      <c r="B180" s="51"/>
      <c r="C180" s="57">
        <v>148</v>
      </c>
      <c r="D180" s="22"/>
      <c r="E180" s="22"/>
      <c r="F180" s="27">
        <f t="shared" si="28"/>
        <v>148</v>
      </c>
      <c r="G180" s="10"/>
    </row>
    <row r="181" spans="1:7" ht="19.5" customHeight="1" x14ac:dyDescent="0.25">
      <c r="A181" s="14" t="s">
        <v>265</v>
      </c>
      <c r="B181" s="51"/>
      <c r="C181" s="57">
        <v>3</v>
      </c>
      <c r="D181" s="22"/>
      <c r="E181" s="22"/>
      <c r="F181" s="27">
        <f t="shared" si="28"/>
        <v>3</v>
      </c>
      <c r="G181" s="10"/>
    </row>
    <row r="182" spans="1:7" ht="35.25" customHeight="1" x14ac:dyDescent="0.25">
      <c r="A182" s="97" t="s">
        <v>441</v>
      </c>
      <c r="B182" s="51"/>
      <c r="C182" s="57">
        <v>50</v>
      </c>
      <c r="D182" s="22"/>
      <c r="E182" s="22"/>
      <c r="F182" s="27">
        <f t="shared" si="28"/>
        <v>50</v>
      </c>
      <c r="G182" s="10"/>
    </row>
    <row r="183" spans="1:7" ht="35.25" customHeight="1" x14ac:dyDescent="0.25">
      <c r="A183" s="52" t="s">
        <v>336</v>
      </c>
      <c r="B183" s="51"/>
      <c r="C183" s="57">
        <v>67</v>
      </c>
      <c r="D183" s="22"/>
      <c r="E183" s="22"/>
      <c r="F183" s="27">
        <f t="shared" si="28"/>
        <v>67</v>
      </c>
      <c r="G183" s="10"/>
    </row>
    <row r="184" spans="1:7" ht="31.5" x14ac:dyDescent="0.25">
      <c r="A184" s="15" t="s">
        <v>333</v>
      </c>
      <c r="B184" s="15"/>
      <c r="C184" s="27">
        <v>20</v>
      </c>
      <c r="D184" s="22"/>
      <c r="E184" s="22"/>
      <c r="F184" s="27">
        <f t="shared" si="28"/>
        <v>20</v>
      </c>
      <c r="G184" s="10"/>
    </row>
    <row r="185" spans="1:7" ht="15.75" x14ac:dyDescent="0.25">
      <c r="A185" s="33" t="s">
        <v>361</v>
      </c>
      <c r="B185" s="33"/>
      <c r="C185" s="27">
        <v>297</v>
      </c>
      <c r="D185" s="22"/>
      <c r="E185" s="22"/>
      <c r="F185" s="27">
        <f t="shared" si="28"/>
        <v>297</v>
      </c>
      <c r="G185" s="10"/>
    </row>
    <row r="186" spans="1:7" ht="15.75" x14ac:dyDescent="0.25">
      <c r="A186" s="20" t="s">
        <v>10</v>
      </c>
      <c r="B186" s="23" t="s">
        <v>82</v>
      </c>
      <c r="C186" s="22">
        <f>+C190+C188</f>
        <v>1972</v>
      </c>
      <c r="D186" s="22"/>
      <c r="E186" s="22"/>
      <c r="F186" s="27">
        <f t="shared" si="28"/>
        <v>1972</v>
      </c>
      <c r="G186" s="10"/>
    </row>
    <row r="187" spans="1:7" ht="15.75" x14ac:dyDescent="0.25">
      <c r="A187" s="20" t="s">
        <v>148</v>
      </c>
      <c r="B187" s="23" t="s">
        <v>149</v>
      </c>
      <c r="C187" s="22">
        <f>C191</f>
        <v>1894</v>
      </c>
      <c r="D187" s="22"/>
      <c r="E187" s="22"/>
      <c r="F187" s="27">
        <f t="shared" si="28"/>
        <v>1894</v>
      </c>
      <c r="G187" s="10"/>
    </row>
    <row r="188" spans="1:7" ht="15.75" x14ac:dyDescent="0.25">
      <c r="A188" s="20" t="s">
        <v>280</v>
      </c>
      <c r="B188" s="23" t="s">
        <v>83</v>
      </c>
      <c r="C188" s="22">
        <f>+C189</f>
        <v>40</v>
      </c>
      <c r="D188" s="22"/>
      <c r="E188" s="22"/>
      <c r="F188" s="27">
        <f t="shared" si="28"/>
        <v>40</v>
      </c>
      <c r="G188" s="10"/>
    </row>
    <row r="189" spans="1:7" ht="15.75" x14ac:dyDescent="0.25">
      <c r="A189" s="12" t="s">
        <v>172</v>
      </c>
      <c r="B189" s="26" t="s">
        <v>150</v>
      </c>
      <c r="C189" s="27">
        <v>40</v>
      </c>
      <c r="D189" s="22"/>
      <c r="E189" s="22"/>
      <c r="F189" s="27">
        <f t="shared" si="28"/>
        <v>40</v>
      </c>
      <c r="G189" s="10"/>
    </row>
    <row r="190" spans="1:7" ht="15.75" x14ac:dyDescent="0.25">
      <c r="A190" s="20" t="s">
        <v>147</v>
      </c>
      <c r="B190" s="23"/>
      <c r="C190" s="22">
        <f>+C191+C192</f>
        <v>1932</v>
      </c>
      <c r="D190" s="22"/>
      <c r="E190" s="22"/>
      <c r="F190" s="27">
        <f t="shared" si="28"/>
        <v>1932</v>
      </c>
      <c r="G190" s="10"/>
    </row>
    <row r="191" spans="1:7" ht="15.75" x14ac:dyDescent="0.25">
      <c r="A191" s="12" t="s">
        <v>137</v>
      </c>
      <c r="B191" s="26" t="s">
        <v>149</v>
      </c>
      <c r="C191" s="27">
        <v>1894</v>
      </c>
      <c r="D191" s="22"/>
      <c r="E191" s="22"/>
      <c r="F191" s="27">
        <f t="shared" si="28"/>
        <v>1894</v>
      </c>
      <c r="G191" s="10"/>
    </row>
    <row r="192" spans="1:7" ht="15.75" x14ac:dyDescent="0.25">
      <c r="A192" s="29" t="s">
        <v>210</v>
      </c>
      <c r="B192" s="26" t="s">
        <v>215</v>
      </c>
      <c r="C192" s="27">
        <v>38</v>
      </c>
      <c r="D192" s="22"/>
      <c r="E192" s="22"/>
      <c r="F192" s="27">
        <f t="shared" si="28"/>
        <v>38</v>
      </c>
      <c r="G192" s="10"/>
    </row>
    <row r="193" spans="1:7" ht="15.75" x14ac:dyDescent="0.25">
      <c r="A193" s="20" t="s">
        <v>223</v>
      </c>
      <c r="B193" s="23" t="s">
        <v>84</v>
      </c>
      <c r="C193" s="22">
        <f>+C194+C195+C196+C197+C198+C199</f>
        <v>14927</v>
      </c>
      <c r="D193" s="22">
        <f t="shared" ref="D193:F193" si="35">+D194+D195+D196+D197+D198+D199</f>
        <v>211</v>
      </c>
      <c r="E193" s="22">
        <f t="shared" si="35"/>
        <v>410</v>
      </c>
      <c r="F193" s="22">
        <f t="shared" si="35"/>
        <v>15548</v>
      </c>
      <c r="G193" s="10"/>
    </row>
    <row r="194" spans="1:7" ht="15.75" x14ac:dyDescent="0.25">
      <c r="A194" s="20" t="s">
        <v>11</v>
      </c>
      <c r="B194" s="23" t="s">
        <v>85</v>
      </c>
      <c r="C194" s="22">
        <f>+C204+C238</f>
        <v>6466</v>
      </c>
      <c r="D194" s="22"/>
      <c r="E194" s="22"/>
      <c r="F194" s="22">
        <f t="shared" si="28"/>
        <v>6466</v>
      </c>
      <c r="G194" s="10"/>
    </row>
    <row r="195" spans="1:7" ht="15.75" x14ac:dyDescent="0.25">
      <c r="A195" s="20" t="s">
        <v>376</v>
      </c>
      <c r="B195" s="23" t="s">
        <v>86</v>
      </c>
      <c r="C195" s="22">
        <f>+C205+C209+C239+C242</f>
        <v>5621</v>
      </c>
      <c r="D195" s="22">
        <f t="shared" ref="D195:F195" si="36">+D205+D209+D239+D242</f>
        <v>10</v>
      </c>
      <c r="E195" s="22">
        <f t="shared" si="36"/>
        <v>500</v>
      </c>
      <c r="F195" s="22">
        <f t="shared" si="36"/>
        <v>6131</v>
      </c>
      <c r="G195" s="10"/>
    </row>
    <row r="196" spans="1:7" ht="15.75" x14ac:dyDescent="0.25">
      <c r="A196" s="24" t="s">
        <v>205</v>
      </c>
      <c r="B196" s="23" t="s">
        <v>207</v>
      </c>
      <c r="C196" s="22">
        <f>C206</f>
        <v>60</v>
      </c>
      <c r="D196" s="22"/>
      <c r="E196" s="22"/>
      <c r="F196" s="22">
        <f t="shared" si="28"/>
        <v>60</v>
      </c>
      <c r="G196" s="10"/>
    </row>
    <row r="197" spans="1:7" ht="15.75" x14ac:dyDescent="0.25">
      <c r="A197" s="20" t="s">
        <v>375</v>
      </c>
      <c r="B197" s="23" t="s">
        <v>87</v>
      </c>
      <c r="C197" s="22">
        <f>+C200+C241</f>
        <v>700</v>
      </c>
      <c r="D197" s="22">
        <f t="shared" ref="D197:F197" si="37">+D200+D241</f>
        <v>0</v>
      </c>
      <c r="E197" s="22">
        <f t="shared" si="37"/>
        <v>0</v>
      </c>
      <c r="F197" s="22">
        <f t="shared" si="37"/>
        <v>700</v>
      </c>
      <c r="G197" s="10"/>
    </row>
    <row r="198" spans="1:7" ht="15.75" x14ac:dyDescent="0.25">
      <c r="A198" s="20" t="s">
        <v>13</v>
      </c>
      <c r="B198" s="23" t="s">
        <v>88</v>
      </c>
      <c r="C198" s="22">
        <f>+C207+C225+C240+C261</f>
        <v>1825</v>
      </c>
      <c r="D198" s="22">
        <f t="shared" ref="D198:F198" si="38">+D207+D225+D240+D261</f>
        <v>-10</v>
      </c>
      <c r="E198" s="22">
        <f t="shared" si="38"/>
        <v>-90</v>
      </c>
      <c r="F198" s="22">
        <f t="shared" si="38"/>
        <v>1725</v>
      </c>
      <c r="G198" s="10"/>
    </row>
    <row r="199" spans="1:7" ht="15.75" x14ac:dyDescent="0.25">
      <c r="A199" s="47" t="s">
        <v>291</v>
      </c>
      <c r="B199" s="58" t="s">
        <v>262</v>
      </c>
      <c r="C199" s="22">
        <f>C269</f>
        <v>255</v>
      </c>
      <c r="D199" s="22">
        <f t="shared" ref="D199:F199" si="39">D269</f>
        <v>211</v>
      </c>
      <c r="E199" s="22">
        <f t="shared" si="39"/>
        <v>0</v>
      </c>
      <c r="F199" s="22">
        <f t="shared" si="39"/>
        <v>466</v>
      </c>
      <c r="G199" s="10"/>
    </row>
    <row r="200" spans="1:7" ht="15.75" x14ac:dyDescent="0.25">
      <c r="A200" s="20" t="s">
        <v>92</v>
      </c>
      <c r="B200" s="23" t="s">
        <v>91</v>
      </c>
      <c r="C200" s="22">
        <f>C201+C202</f>
        <v>400</v>
      </c>
      <c r="D200" s="22">
        <f t="shared" ref="D200:F200" si="40">D201+D202</f>
        <v>0</v>
      </c>
      <c r="E200" s="22">
        <f t="shared" si="40"/>
        <v>0</v>
      </c>
      <c r="F200" s="22">
        <f t="shared" si="40"/>
        <v>400</v>
      </c>
      <c r="G200" s="10"/>
    </row>
    <row r="201" spans="1:7" ht="15.75" x14ac:dyDescent="0.25">
      <c r="A201" s="12" t="s">
        <v>339</v>
      </c>
      <c r="B201" s="44" t="s">
        <v>89</v>
      </c>
      <c r="C201" s="27">
        <v>300</v>
      </c>
      <c r="D201" s="27"/>
      <c r="E201" s="22"/>
      <c r="F201" s="27">
        <f t="shared" si="28"/>
        <v>300</v>
      </c>
      <c r="G201" s="10"/>
    </row>
    <row r="202" spans="1:7" ht="15.75" x14ac:dyDescent="0.25">
      <c r="A202" s="12" t="s">
        <v>546</v>
      </c>
      <c r="B202" s="44" t="s">
        <v>89</v>
      </c>
      <c r="C202" s="27">
        <v>100</v>
      </c>
      <c r="D202" s="27"/>
      <c r="E202" s="22"/>
      <c r="F202" s="27">
        <v>100</v>
      </c>
      <c r="G202" s="10"/>
    </row>
    <row r="203" spans="1:7" ht="15.75" x14ac:dyDescent="0.25">
      <c r="A203" s="20" t="s">
        <v>93</v>
      </c>
      <c r="B203" s="13" t="s">
        <v>90</v>
      </c>
      <c r="C203" s="22">
        <f>+C204+C205+C207+C206</f>
        <v>6929</v>
      </c>
      <c r="D203" s="22"/>
      <c r="E203" s="22"/>
      <c r="F203" s="27">
        <f t="shared" si="28"/>
        <v>6929</v>
      </c>
      <c r="G203" s="10"/>
    </row>
    <row r="204" spans="1:7" ht="15.75" x14ac:dyDescent="0.25">
      <c r="A204" s="12" t="s">
        <v>11</v>
      </c>
      <c r="B204" s="26" t="s">
        <v>85</v>
      </c>
      <c r="C204" s="27">
        <v>4218</v>
      </c>
      <c r="D204" s="22"/>
      <c r="E204" s="22"/>
      <c r="F204" s="27">
        <f t="shared" si="28"/>
        <v>4218</v>
      </c>
      <c r="G204" s="10"/>
    </row>
    <row r="205" spans="1:7" ht="15.75" x14ac:dyDescent="0.25">
      <c r="A205" s="12" t="s">
        <v>12</v>
      </c>
      <c r="B205" s="26" t="s">
        <v>86</v>
      </c>
      <c r="C205" s="27">
        <v>2291</v>
      </c>
      <c r="D205" s="22"/>
      <c r="E205" s="22"/>
      <c r="F205" s="27">
        <f t="shared" si="28"/>
        <v>2291</v>
      </c>
      <c r="G205" s="10"/>
    </row>
    <row r="206" spans="1:7" ht="15.75" x14ac:dyDescent="0.25">
      <c r="A206" s="29" t="s">
        <v>205</v>
      </c>
      <c r="B206" s="26" t="s">
        <v>207</v>
      </c>
      <c r="C206" s="27">
        <v>60</v>
      </c>
      <c r="D206" s="22"/>
      <c r="E206" s="22"/>
      <c r="F206" s="27">
        <f t="shared" si="28"/>
        <v>60</v>
      </c>
      <c r="G206" s="10"/>
    </row>
    <row r="207" spans="1:7" ht="15.75" x14ac:dyDescent="0.25">
      <c r="A207" s="12" t="s">
        <v>219</v>
      </c>
      <c r="B207" s="26" t="s">
        <v>88</v>
      </c>
      <c r="C207" s="27">
        <v>360</v>
      </c>
      <c r="D207" s="22"/>
      <c r="E207" s="22"/>
      <c r="F207" s="27">
        <f t="shared" si="28"/>
        <v>360</v>
      </c>
      <c r="G207" s="10"/>
    </row>
    <row r="208" spans="1:7" ht="15.75" x14ac:dyDescent="0.25">
      <c r="A208" s="20" t="s">
        <v>94</v>
      </c>
      <c r="B208" s="13" t="s">
        <v>90</v>
      </c>
      <c r="C208" s="22">
        <f t="shared" ref="C208:F208" si="41">+C209+C225</f>
        <v>1071</v>
      </c>
      <c r="D208" s="22">
        <f t="shared" si="41"/>
        <v>0</v>
      </c>
      <c r="E208" s="22">
        <f t="shared" si="41"/>
        <v>500</v>
      </c>
      <c r="F208" s="22">
        <f t="shared" si="41"/>
        <v>1571</v>
      </c>
      <c r="G208" s="10"/>
    </row>
    <row r="209" spans="1:7" ht="15.75" x14ac:dyDescent="0.25">
      <c r="A209" s="20" t="s">
        <v>9</v>
      </c>
      <c r="B209" s="13"/>
      <c r="C209" s="21">
        <f>+C210+C211+C212+C213+C214+C215+C216+C217+C218+C219+C220+C221+C223+C224+C222</f>
        <v>690</v>
      </c>
      <c r="D209" s="21">
        <f t="shared" ref="D209:F209" si="42">+D210+D211+D212+D213+D214+D215+D216+D217+D218+D219+D220+D221+D223+D224+D222</f>
        <v>10</v>
      </c>
      <c r="E209" s="21">
        <f t="shared" si="42"/>
        <v>500</v>
      </c>
      <c r="F209" s="21">
        <f t="shared" si="42"/>
        <v>1200</v>
      </c>
      <c r="G209" s="10"/>
    </row>
    <row r="210" spans="1:7" ht="15.75" x14ac:dyDescent="0.25">
      <c r="A210" s="14" t="s">
        <v>245</v>
      </c>
      <c r="B210" s="44"/>
      <c r="C210" s="27">
        <v>10</v>
      </c>
      <c r="D210" s="22"/>
      <c r="E210" s="22"/>
      <c r="F210" s="27">
        <f t="shared" ref="F210:F273" si="43">+C210+D210+E210</f>
        <v>10</v>
      </c>
      <c r="G210" s="10"/>
    </row>
    <row r="211" spans="1:7" ht="15.75" x14ac:dyDescent="0.25">
      <c r="A211" s="14" t="s">
        <v>446</v>
      </c>
      <c r="B211" s="44"/>
      <c r="C211" s="27">
        <v>300</v>
      </c>
      <c r="D211" s="22"/>
      <c r="E211" s="22"/>
      <c r="F211" s="27">
        <f t="shared" si="43"/>
        <v>300</v>
      </c>
      <c r="G211" s="10"/>
    </row>
    <row r="212" spans="1:7" ht="15.75" x14ac:dyDescent="0.25">
      <c r="A212" s="14" t="s">
        <v>235</v>
      </c>
      <c r="B212" s="44"/>
      <c r="C212" s="27">
        <v>20</v>
      </c>
      <c r="D212" s="22"/>
      <c r="E212" s="22"/>
      <c r="F212" s="27">
        <f t="shared" si="43"/>
        <v>20</v>
      </c>
      <c r="G212" s="10"/>
    </row>
    <row r="213" spans="1:7" ht="15.75" x14ac:dyDescent="0.25">
      <c r="A213" s="14" t="s">
        <v>306</v>
      </c>
      <c r="B213" s="44"/>
      <c r="C213" s="39">
        <v>20</v>
      </c>
      <c r="D213" s="22"/>
      <c r="E213" s="22"/>
      <c r="F213" s="27">
        <f t="shared" si="43"/>
        <v>20</v>
      </c>
      <c r="G213" s="10"/>
    </row>
    <row r="214" spans="1:7" ht="15.75" x14ac:dyDescent="0.25">
      <c r="A214" s="14" t="s">
        <v>285</v>
      </c>
      <c r="B214" s="44"/>
      <c r="C214" s="39">
        <v>20</v>
      </c>
      <c r="D214" s="22"/>
      <c r="E214" s="22"/>
      <c r="F214" s="27">
        <f t="shared" si="43"/>
        <v>20</v>
      </c>
      <c r="G214" s="10"/>
    </row>
    <row r="215" spans="1:7" ht="15.75" x14ac:dyDescent="0.25">
      <c r="A215" s="14" t="s">
        <v>286</v>
      </c>
      <c r="B215" s="44"/>
      <c r="C215" s="39">
        <v>70</v>
      </c>
      <c r="D215" s="22"/>
      <c r="E215" s="22"/>
      <c r="F215" s="27">
        <f t="shared" si="43"/>
        <v>70</v>
      </c>
      <c r="G215" s="10"/>
    </row>
    <row r="216" spans="1:7" ht="15.75" x14ac:dyDescent="0.25">
      <c r="A216" s="14" t="s">
        <v>290</v>
      </c>
      <c r="B216" s="44"/>
      <c r="C216" s="39">
        <v>70</v>
      </c>
      <c r="D216" s="22"/>
      <c r="E216" s="22"/>
      <c r="F216" s="27">
        <f t="shared" si="43"/>
        <v>70</v>
      </c>
      <c r="G216" s="10"/>
    </row>
    <row r="217" spans="1:7" ht="15.75" x14ac:dyDescent="0.25">
      <c r="A217" s="14" t="s">
        <v>287</v>
      </c>
      <c r="B217" s="44"/>
      <c r="C217" s="39">
        <v>30</v>
      </c>
      <c r="D217" s="22"/>
      <c r="E217" s="22"/>
      <c r="F217" s="27">
        <f t="shared" si="43"/>
        <v>30</v>
      </c>
      <c r="G217" s="10"/>
    </row>
    <row r="218" spans="1:7" ht="15.75" x14ac:dyDescent="0.25">
      <c r="A218" s="14" t="s">
        <v>322</v>
      </c>
      <c r="B218" s="44"/>
      <c r="C218" s="39">
        <v>5</v>
      </c>
      <c r="D218" s="22"/>
      <c r="E218" s="27">
        <v>200</v>
      </c>
      <c r="F218" s="27">
        <f t="shared" si="43"/>
        <v>205</v>
      </c>
      <c r="G218" s="10"/>
    </row>
    <row r="219" spans="1:7" ht="15.75" x14ac:dyDescent="0.25">
      <c r="A219" s="14" t="s">
        <v>444</v>
      </c>
      <c r="B219" s="44"/>
      <c r="C219" s="39">
        <v>10</v>
      </c>
      <c r="D219" s="22"/>
      <c r="E219" s="27">
        <v>50</v>
      </c>
      <c r="F219" s="27">
        <f t="shared" si="43"/>
        <v>60</v>
      </c>
      <c r="G219" s="10"/>
    </row>
    <row r="220" spans="1:7" ht="15.75" x14ac:dyDescent="0.25">
      <c r="A220" s="14" t="s">
        <v>445</v>
      </c>
      <c r="B220" s="44"/>
      <c r="C220" s="39">
        <v>100</v>
      </c>
      <c r="D220" s="22"/>
      <c r="E220" s="22"/>
      <c r="F220" s="27">
        <f t="shared" si="43"/>
        <v>100</v>
      </c>
      <c r="G220" s="10"/>
    </row>
    <row r="221" spans="1:7" ht="15.75" x14ac:dyDescent="0.25">
      <c r="A221" s="14" t="s">
        <v>314</v>
      </c>
      <c r="B221" s="44"/>
      <c r="C221" s="39">
        <v>5</v>
      </c>
      <c r="D221" s="22"/>
      <c r="E221" s="22"/>
      <c r="F221" s="27">
        <f t="shared" si="43"/>
        <v>5</v>
      </c>
      <c r="G221" s="10"/>
    </row>
    <row r="222" spans="1:7" ht="15.75" x14ac:dyDescent="0.25">
      <c r="A222" s="14" t="s">
        <v>451</v>
      </c>
      <c r="B222" s="44"/>
      <c r="C222" s="39">
        <v>0</v>
      </c>
      <c r="D222" s="27">
        <v>10</v>
      </c>
      <c r="E222" s="27">
        <v>50</v>
      </c>
      <c r="F222" s="27">
        <f t="shared" si="43"/>
        <v>60</v>
      </c>
      <c r="G222" s="10"/>
    </row>
    <row r="223" spans="1:7" ht="15.75" x14ac:dyDescent="0.25">
      <c r="A223" s="14" t="s">
        <v>323</v>
      </c>
      <c r="B223" s="44"/>
      <c r="C223" s="39">
        <v>20</v>
      </c>
      <c r="D223" s="22"/>
      <c r="E223" s="27">
        <v>200</v>
      </c>
      <c r="F223" s="27">
        <f t="shared" si="43"/>
        <v>220</v>
      </c>
      <c r="G223" s="10"/>
    </row>
    <row r="224" spans="1:7" ht="15.75" x14ac:dyDescent="0.25">
      <c r="A224" s="18" t="s">
        <v>337</v>
      </c>
      <c r="B224" s="18"/>
      <c r="C224" s="39">
        <v>10</v>
      </c>
      <c r="D224" s="22"/>
      <c r="E224" s="22"/>
      <c r="F224" s="27">
        <f t="shared" si="43"/>
        <v>10</v>
      </c>
      <c r="G224" s="10"/>
    </row>
    <row r="225" spans="1:7" ht="15.75" x14ac:dyDescent="0.25">
      <c r="A225" s="59" t="s">
        <v>136</v>
      </c>
      <c r="B225" s="13"/>
      <c r="C225" s="60">
        <f>+C226+C227+C228+C229+C230+C231+C232+C233+C234+C235+C236</f>
        <v>381</v>
      </c>
      <c r="D225" s="60">
        <f t="shared" ref="D225:F225" si="44">+D226+D227+D228+D229+D230+D231+D232+D233+D234+D235+D236</f>
        <v>-10</v>
      </c>
      <c r="E225" s="60">
        <f t="shared" si="44"/>
        <v>0</v>
      </c>
      <c r="F225" s="60">
        <f t="shared" si="44"/>
        <v>371</v>
      </c>
      <c r="G225" s="10"/>
    </row>
    <row r="226" spans="1:7" ht="15.75" x14ac:dyDescent="0.25">
      <c r="A226" s="14" t="s">
        <v>447</v>
      </c>
      <c r="B226" s="13"/>
      <c r="C226" s="61">
        <v>10</v>
      </c>
      <c r="D226" s="22"/>
      <c r="E226" s="22"/>
      <c r="F226" s="27">
        <f t="shared" si="43"/>
        <v>10</v>
      </c>
      <c r="G226" s="10"/>
    </row>
    <row r="227" spans="1:7" ht="15.75" x14ac:dyDescent="0.25">
      <c r="A227" s="14" t="s">
        <v>448</v>
      </c>
      <c r="B227" s="13"/>
      <c r="C227" s="61">
        <v>10</v>
      </c>
      <c r="D227" s="22"/>
      <c r="E227" s="22"/>
      <c r="F227" s="27">
        <f t="shared" si="43"/>
        <v>10</v>
      </c>
      <c r="G227" s="10"/>
    </row>
    <row r="228" spans="1:7" ht="31.5" x14ac:dyDescent="0.25">
      <c r="A228" s="14" t="s">
        <v>449</v>
      </c>
      <c r="B228" s="13"/>
      <c r="C228" s="61">
        <v>50</v>
      </c>
      <c r="D228" s="22"/>
      <c r="E228" s="22"/>
      <c r="F228" s="27">
        <f t="shared" si="43"/>
        <v>50</v>
      </c>
      <c r="G228" s="10"/>
    </row>
    <row r="229" spans="1:7" ht="15.75" x14ac:dyDescent="0.25">
      <c r="A229" s="14" t="s">
        <v>450</v>
      </c>
      <c r="B229" s="13"/>
      <c r="C229" s="61">
        <v>10</v>
      </c>
      <c r="D229" s="22"/>
      <c r="E229" s="22"/>
      <c r="F229" s="27">
        <f t="shared" si="43"/>
        <v>10</v>
      </c>
      <c r="G229" s="10"/>
    </row>
    <row r="230" spans="1:7" ht="15.75" x14ac:dyDescent="0.25">
      <c r="A230" s="14" t="s">
        <v>451</v>
      </c>
      <c r="B230" s="13"/>
      <c r="C230" s="61">
        <v>10</v>
      </c>
      <c r="D230" s="27">
        <v>-10</v>
      </c>
      <c r="E230" s="22"/>
      <c r="F230" s="27">
        <f t="shared" si="43"/>
        <v>0</v>
      </c>
      <c r="G230" s="10"/>
    </row>
    <row r="231" spans="1:7" ht="15.75" x14ac:dyDescent="0.25">
      <c r="A231" s="14" t="s">
        <v>452</v>
      </c>
      <c r="B231" s="13"/>
      <c r="C231" s="61">
        <v>10</v>
      </c>
      <c r="D231" s="22"/>
      <c r="E231" s="22"/>
      <c r="F231" s="27">
        <f t="shared" si="43"/>
        <v>10</v>
      </c>
      <c r="G231" s="10"/>
    </row>
    <row r="232" spans="1:7" ht="15.75" x14ac:dyDescent="0.25">
      <c r="A232" s="14" t="s">
        <v>453</v>
      </c>
      <c r="B232" s="13"/>
      <c r="C232" s="61">
        <v>10</v>
      </c>
      <c r="D232" s="22"/>
      <c r="E232" s="22"/>
      <c r="F232" s="27">
        <f t="shared" si="43"/>
        <v>10</v>
      </c>
      <c r="G232" s="10"/>
    </row>
    <row r="233" spans="1:7" ht="15.75" x14ac:dyDescent="0.25">
      <c r="A233" s="14" t="s">
        <v>454</v>
      </c>
      <c r="B233" s="13"/>
      <c r="C233" s="61">
        <v>70</v>
      </c>
      <c r="D233" s="22"/>
      <c r="E233" s="22"/>
      <c r="F233" s="27">
        <f t="shared" si="43"/>
        <v>70</v>
      </c>
      <c r="G233" s="10"/>
    </row>
    <row r="234" spans="1:7" ht="15.75" x14ac:dyDescent="0.25">
      <c r="A234" s="14" t="s">
        <v>443</v>
      </c>
      <c r="B234" s="13"/>
      <c r="C234" s="61">
        <v>100</v>
      </c>
      <c r="D234" s="22"/>
      <c r="E234" s="22"/>
      <c r="F234" s="27">
        <f t="shared" si="43"/>
        <v>100</v>
      </c>
      <c r="G234" s="10"/>
    </row>
    <row r="235" spans="1:7" ht="15.75" x14ac:dyDescent="0.25">
      <c r="A235" s="14" t="s">
        <v>422</v>
      </c>
      <c r="B235" s="13"/>
      <c r="C235" s="61">
        <v>91</v>
      </c>
      <c r="D235" s="22"/>
      <c r="E235" s="22"/>
      <c r="F235" s="27">
        <f t="shared" si="43"/>
        <v>91</v>
      </c>
      <c r="G235" s="10"/>
    </row>
    <row r="236" spans="1:7" ht="34.5" customHeight="1" x14ac:dyDescent="0.25">
      <c r="A236" s="14" t="s">
        <v>324</v>
      </c>
      <c r="B236" s="44"/>
      <c r="C236" s="27">
        <v>10</v>
      </c>
      <c r="D236" s="22"/>
      <c r="E236" s="22"/>
      <c r="F236" s="27">
        <f t="shared" si="43"/>
        <v>10</v>
      </c>
      <c r="G236" s="10"/>
    </row>
    <row r="237" spans="1:7" ht="15.75" x14ac:dyDescent="0.25">
      <c r="A237" s="20" t="s">
        <v>95</v>
      </c>
      <c r="B237" s="13" t="s">
        <v>90</v>
      </c>
      <c r="C237" s="22">
        <f>+C238+C239+C240</f>
        <v>3966</v>
      </c>
      <c r="D237" s="22"/>
      <c r="E237" s="22"/>
      <c r="F237" s="22">
        <f t="shared" si="43"/>
        <v>3966</v>
      </c>
      <c r="G237" s="10"/>
    </row>
    <row r="238" spans="1:7" ht="15.75" x14ac:dyDescent="0.25">
      <c r="A238" s="12" t="s">
        <v>2</v>
      </c>
      <c r="B238" s="44"/>
      <c r="C238" s="27">
        <v>2248</v>
      </c>
      <c r="D238" s="22"/>
      <c r="E238" s="22"/>
      <c r="F238" s="27">
        <f t="shared" si="43"/>
        <v>2248</v>
      </c>
      <c r="G238" s="10"/>
    </row>
    <row r="239" spans="1:7" ht="15.75" x14ac:dyDescent="0.25">
      <c r="A239" s="12" t="s">
        <v>57</v>
      </c>
      <c r="B239" s="44"/>
      <c r="C239" s="27">
        <v>1500</v>
      </c>
      <c r="D239" s="22"/>
      <c r="E239" s="22"/>
      <c r="F239" s="27">
        <f t="shared" si="43"/>
        <v>1500</v>
      </c>
      <c r="G239" s="10"/>
    </row>
    <row r="240" spans="1:7" ht="15.75" x14ac:dyDescent="0.25">
      <c r="A240" s="12" t="s">
        <v>143</v>
      </c>
      <c r="B240" s="13"/>
      <c r="C240" s="27">
        <v>218</v>
      </c>
      <c r="D240" s="22"/>
      <c r="E240" s="22"/>
      <c r="F240" s="27">
        <f t="shared" si="43"/>
        <v>218</v>
      </c>
      <c r="G240" s="10"/>
    </row>
    <row r="241" spans="1:7" ht="15.75" x14ac:dyDescent="0.25">
      <c r="A241" s="20" t="s">
        <v>373</v>
      </c>
      <c r="B241" s="13" t="s">
        <v>374</v>
      </c>
      <c r="C241" s="28">
        <v>300</v>
      </c>
      <c r="D241" s="22"/>
      <c r="E241" s="22"/>
      <c r="F241" s="22">
        <f t="shared" si="43"/>
        <v>300</v>
      </c>
      <c r="G241" s="10"/>
    </row>
    <row r="242" spans="1:7" ht="15" customHeight="1" x14ac:dyDescent="0.25">
      <c r="A242" s="20" t="s">
        <v>377</v>
      </c>
      <c r="B242" s="58" t="s">
        <v>96</v>
      </c>
      <c r="C242" s="60">
        <f>+C243+C244+C246+C249+C250+C251+C252+C253+C254+C255+C256+C257+C258+C259+C260+C248+C245+C247</f>
        <v>1140</v>
      </c>
      <c r="D242" s="60">
        <f t="shared" ref="D242:F242" si="45">+D243+D244+D246+D249+D250+D251+D252+D253+D254+D255+D256+D257+D258+D259+D260+D248+D245+D247</f>
        <v>0</v>
      </c>
      <c r="E242" s="60">
        <f t="shared" si="45"/>
        <v>0</v>
      </c>
      <c r="F242" s="60">
        <f t="shared" si="45"/>
        <v>1140</v>
      </c>
      <c r="G242" s="10"/>
    </row>
    <row r="243" spans="1:7" ht="35.25" customHeight="1" x14ac:dyDescent="0.25">
      <c r="A243" s="14" t="s">
        <v>296</v>
      </c>
      <c r="B243" s="46"/>
      <c r="C243" s="61">
        <v>80</v>
      </c>
      <c r="D243" s="22"/>
      <c r="E243" s="22"/>
      <c r="F243" s="27">
        <f t="shared" si="43"/>
        <v>80</v>
      </c>
      <c r="G243" s="10"/>
    </row>
    <row r="244" spans="1:7" ht="15.75" x14ac:dyDescent="0.25">
      <c r="A244" s="14" t="s">
        <v>304</v>
      </c>
      <c r="B244" s="46"/>
      <c r="C244" s="27">
        <v>40</v>
      </c>
      <c r="D244" s="22"/>
      <c r="E244" s="22"/>
      <c r="F244" s="27">
        <f t="shared" si="43"/>
        <v>40</v>
      </c>
      <c r="G244" s="10"/>
    </row>
    <row r="245" spans="1:7" ht="15.75" x14ac:dyDescent="0.25">
      <c r="A245" s="14" t="s">
        <v>515</v>
      </c>
      <c r="B245" s="46"/>
      <c r="C245" s="27">
        <v>20</v>
      </c>
      <c r="D245" s="22"/>
      <c r="E245" s="22"/>
      <c r="F245" s="27">
        <f t="shared" si="43"/>
        <v>20</v>
      </c>
      <c r="G245" s="10"/>
    </row>
    <row r="246" spans="1:7" ht="15.75" x14ac:dyDescent="0.25">
      <c r="A246" s="14" t="s">
        <v>344</v>
      </c>
      <c r="B246" s="46"/>
      <c r="C246" s="27">
        <v>100</v>
      </c>
      <c r="D246" s="22"/>
      <c r="E246" s="22"/>
      <c r="F246" s="27">
        <f t="shared" si="43"/>
        <v>100</v>
      </c>
      <c r="G246" s="10"/>
    </row>
    <row r="247" spans="1:7" ht="15.75" x14ac:dyDescent="0.25">
      <c r="A247" s="14" t="s">
        <v>543</v>
      </c>
      <c r="B247" s="46"/>
      <c r="C247" s="27">
        <v>30</v>
      </c>
      <c r="D247" s="27"/>
      <c r="E247" s="27"/>
      <c r="F247" s="27">
        <f t="shared" si="43"/>
        <v>30</v>
      </c>
      <c r="G247" s="10"/>
    </row>
    <row r="248" spans="1:7" ht="15.75" x14ac:dyDescent="0.25">
      <c r="A248" s="14" t="s">
        <v>411</v>
      </c>
      <c r="B248" s="46"/>
      <c r="C248" s="27">
        <v>60</v>
      </c>
      <c r="D248" s="22"/>
      <c r="E248" s="22"/>
      <c r="F248" s="27">
        <f t="shared" si="43"/>
        <v>60</v>
      </c>
      <c r="G248" s="10"/>
    </row>
    <row r="249" spans="1:7" ht="15.75" x14ac:dyDescent="0.25">
      <c r="A249" s="14" t="s">
        <v>233</v>
      </c>
      <c r="B249" s="46"/>
      <c r="C249" s="27">
        <v>50</v>
      </c>
      <c r="D249" s="22"/>
      <c r="E249" s="22"/>
      <c r="F249" s="27">
        <f t="shared" si="43"/>
        <v>50</v>
      </c>
      <c r="G249" s="10"/>
    </row>
    <row r="250" spans="1:7" ht="36" customHeight="1" x14ac:dyDescent="0.25">
      <c r="A250" s="14" t="s">
        <v>272</v>
      </c>
      <c r="B250" s="46"/>
      <c r="C250" s="27">
        <v>200</v>
      </c>
      <c r="D250" s="22"/>
      <c r="E250" s="22"/>
      <c r="F250" s="27">
        <f t="shared" si="43"/>
        <v>200</v>
      </c>
      <c r="G250" s="10"/>
    </row>
    <row r="251" spans="1:7" ht="15.75" x14ac:dyDescent="0.25">
      <c r="A251" s="14" t="s">
        <v>307</v>
      </c>
      <c r="B251" s="45"/>
      <c r="C251" s="27">
        <v>50</v>
      </c>
      <c r="D251" s="22"/>
      <c r="E251" s="22"/>
      <c r="F251" s="27">
        <f t="shared" si="43"/>
        <v>50</v>
      </c>
      <c r="G251" s="10"/>
    </row>
    <row r="252" spans="1:7" ht="15.75" x14ac:dyDescent="0.25">
      <c r="A252" s="14" t="s">
        <v>273</v>
      </c>
      <c r="B252" s="45"/>
      <c r="C252" s="27">
        <v>10</v>
      </c>
      <c r="D252" s="22"/>
      <c r="E252" s="22"/>
      <c r="F252" s="27">
        <f t="shared" si="43"/>
        <v>10</v>
      </c>
      <c r="G252" s="10"/>
    </row>
    <row r="253" spans="1:7" ht="15.75" x14ac:dyDescent="0.25">
      <c r="A253" s="14" t="s">
        <v>251</v>
      </c>
      <c r="B253" s="45"/>
      <c r="C253" s="27">
        <v>20</v>
      </c>
      <c r="D253" s="22"/>
      <c r="E253" s="22"/>
      <c r="F253" s="27">
        <f t="shared" si="43"/>
        <v>20</v>
      </c>
      <c r="G253" s="10"/>
    </row>
    <row r="254" spans="1:7" ht="15.75" x14ac:dyDescent="0.25">
      <c r="A254" s="14" t="s">
        <v>274</v>
      </c>
      <c r="B254" s="46"/>
      <c r="C254" s="27">
        <v>20</v>
      </c>
      <c r="D254" s="22"/>
      <c r="E254" s="22"/>
      <c r="F254" s="27">
        <f t="shared" si="43"/>
        <v>20</v>
      </c>
      <c r="G254" s="10"/>
    </row>
    <row r="255" spans="1:7" ht="15.75" x14ac:dyDescent="0.25">
      <c r="A255" s="14" t="s">
        <v>234</v>
      </c>
      <c r="B255" s="45"/>
      <c r="C255" s="27">
        <v>200</v>
      </c>
      <c r="D255" s="22"/>
      <c r="E255" s="22"/>
      <c r="F255" s="27">
        <f t="shared" si="43"/>
        <v>200</v>
      </c>
      <c r="G255" s="10"/>
    </row>
    <row r="256" spans="1:7" ht="30.75" customHeight="1" x14ac:dyDescent="0.25">
      <c r="A256" s="14" t="s">
        <v>268</v>
      </c>
      <c r="B256" s="45"/>
      <c r="C256" s="27">
        <v>50</v>
      </c>
      <c r="D256" s="22"/>
      <c r="E256" s="22"/>
      <c r="F256" s="27">
        <f t="shared" si="43"/>
        <v>50</v>
      </c>
      <c r="G256" s="10"/>
    </row>
    <row r="257" spans="1:7" ht="15.75" x14ac:dyDescent="0.25">
      <c r="A257" s="14" t="s">
        <v>275</v>
      </c>
      <c r="B257" s="46"/>
      <c r="C257" s="27">
        <v>50</v>
      </c>
      <c r="D257" s="22"/>
      <c r="E257" s="22"/>
      <c r="F257" s="27">
        <f t="shared" si="43"/>
        <v>50</v>
      </c>
      <c r="G257" s="10"/>
    </row>
    <row r="258" spans="1:7" ht="31.5" x14ac:dyDescent="0.25">
      <c r="A258" s="14" t="s">
        <v>308</v>
      </c>
      <c r="B258" s="46"/>
      <c r="C258" s="39">
        <v>80</v>
      </c>
      <c r="D258" s="22"/>
      <c r="E258" s="22"/>
      <c r="F258" s="27">
        <f t="shared" si="43"/>
        <v>80</v>
      </c>
      <c r="G258" s="10"/>
    </row>
    <row r="259" spans="1:7" ht="31.5" x14ac:dyDescent="0.25">
      <c r="A259" s="14" t="s">
        <v>293</v>
      </c>
      <c r="B259" s="45"/>
      <c r="C259" s="39">
        <v>40</v>
      </c>
      <c r="D259" s="22"/>
      <c r="E259" s="22"/>
      <c r="F259" s="27">
        <f t="shared" si="43"/>
        <v>40</v>
      </c>
      <c r="G259" s="10"/>
    </row>
    <row r="260" spans="1:7" ht="15.75" x14ac:dyDescent="0.25">
      <c r="A260" s="14" t="s">
        <v>220</v>
      </c>
      <c r="B260" s="45"/>
      <c r="C260" s="39">
        <v>40</v>
      </c>
      <c r="D260" s="22"/>
      <c r="E260" s="22"/>
      <c r="F260" s="27">
        <f t="shared" si="43"/>
        <v>40</v>
      </c>
      <c r="G260" s="10"/>
    </row>
    <row r="261" spans="1:7" ht="15.75" x14ac:dyDescent="0.25">
      <c r="A261" s="20" t="s">
        <v>44</v>
      </c>
      <c r="B261" s="58" t="s">
        <v>156</v>
      </c>
      <c r="C261" s="60">
        <f>+C262+C263+C264+C266+C267+C268+C265</f>
        <v>866</v>
      </c>
      <c r="D261" s="60">
        <f t="shared" ref="D261:F261" si="46">+D262+D263+D264+D266+D267+D268+D265</f>
        <v>0</v>
      </c>
      <c r="E261" s="60">
        <f t="shared" si="46"/>
        <v>-90</v>
      </c>
      <c r="F261" s="60">
        <f t="shared" si="46"/>
        <v>776</v>
      </c>
      <c r="G261" s="10"/>
    </row>
    <row r="262" spans="1:7" ht="15.75" x14ac:dyDescent="0.25">
      <c r="A262" s="12" t="s">
        <v>351</v>
      </c>
      <c r="B262" s="58"/>
      <c r="C262" s="61">
        <v>260</v>
      </c>
      <c r="D262" s="22"/>
      <c r="E262" s="22"/>
      <c r="F262" s="27">
        <f t="shared" si="43"/>
        <v>260</v>
      </c>
      <c r="G262" s="10"/>
    </row>
    <row r="263" spans="1:7" ht="23.25" customHeight="1" x14ac:dyDescent="0.25">
      <c r="A263" s="14" t="s">
        <v>269</v>
      </c>
      <c r="B263" s="46"/>
      <c r="C263" s="27">
        <v>100</v>
      </c>
      <c r="D263" s="22"/>
      <c r="E263" s="22"/>
      <c r="F263" s="27">
        <f t="shared" si="43"/>
        <v>100</v>
      </c>
      <c r="G263" s="10"/>
    </row>
    <row r="264" spans="1:7" ht="23.25" customHeight="1" x14ac:dyDescent="0.25">
      <c r="A264" s="98" t="s">
        <v>455</v>
      </c>
      <c r="B264" s="45"/>
      <c r="C264" s="55">
        <v>90</v>
      </c>
      <c r="D264" s="22"/>
      <c r="E264" s="27">
        <v>-90</v>
      </c>
      <c r="F264" s="27">
        <f t="shared" si="43"/>
        <v>0</v>
      </c>
      <c r="G264" s="10"/>
    </row>
    <row r="265" spans="1:7" ht="23.25" customHeight="1" x14ac:dyDescent="0.25">
      <c r="A265" s="98" t="s">
        <v>516</v>
      </c>
      <c r="B265" s="45"/>
      <c r="C265" s="55">
        <v>10</v>
      </c>
      <c r="D265" s="22"/>
      <c r="E265" s="22"/>
      <c r="F265" s="27">
        <f t="shared" si="43"/>
        <v>10</v>
      </c>
      <c r="G265" s="10"/>
    </row>
    <row r="266" spans="1:7" ht="23.25" customHeight="1" x14ac:dyDescent="0.25">
      <c r="A266" s="98" t="s">
        <v>456</v>
      </c>
      <c r="B266" s="45"/>
      <c r="C266" s="55">
        <v>201</v>
      </c>
      <c r="D266" s="27"/>
      <c r="E266" s="22"/>
      <c r="F266" s="27">
        <f t="shared" si="43"/>
        <v>201</v>
      </c>
      <c r="G266" s="10"/>
    </row>
    <row r="267" spans="1:7" ht="51" customHeight="1" x14ac:dyDescent="0.25">
      <c r="A267" s="69" t="s">
        <v>457</v>
      </c>
      <c r="B267" s="45"/>
      <c r="C267" s="55">
        <v>200</v>
      </c>
      <c r="D267" s="22"/>
      <c r="E267" s="22"/>
      <c r="F267" s="27">
        <f t="shared" si="43"/>
        <v>200</v>
      </c>
      <c r="G267" s="10"/>
    </row>
    <row r="268" spans="1:7" ht="54" customHeight="1" x14ac:dyDescent="0.25">
      <c r="A268" s="50" t="s">
        <v>352</v>
      </c>
      <c r="B268" s="45"/>
      <c r="C268" s="55">
        <v>5</v>
      </c>
      <c r="D268" s="22"/>
      <c r="E268" s="22"/>
      <c r="F268" s="27">
        <f t="shared" si="43"/>
        <v>5</v>
      </c>
      <c r="G268" s="10"/>
    </row>
    <row r="269" spans="1:7" ht="15.75" x14ac:dyDescent="0.25">
      <c r="A269" s="62" t="s">
        <v>261</v>
      </c>
      <c r="B269" s="63" t="s">
        <v>262</v>
      </c>
      <c r="C269" s="64">
        <f>+C270</f>
        <v>255</v>
      </c>
      <c r="D269" s="64">
        <f t="shared" ref="D269:F269" si="47">+D270</f>
        <v>211</v>
      </c>
      <c r="E269" s="64">
        <f t="shared" si="47"/>
        <v>0</v>
      </c>
      <c r="F269" s="64">
        <f t="shared" si="47"/>
        <v>466</v>
      </c>
      <c r="G269" s="10"/>
    </row>
    <row r="270" spans="1:7" ht="34.5" customHeight="1" x14ac:dyDescent="0.25">
      <c r="A270" s="65" t="s">
        <v>263</v>
      </c>
      <c r="B270" s="45"/>
      <c r="C270" s="108">
        <v>255</v>
      </c>
      <c r="D270" s="55">
        <v>211</v>
      </c>
      <c r="E270" s="64"/>
      <c r="F270" s="55">
        <f t="shared" si="43"/>
        <v>466</v>
      </c>
      <c r="G270" s="10"/>
    </row>
    <row r="271" spans="1:7" ht="17.25" customHeight="1" x14ac:dyDescent="0.25">
      <c r="A271" s="50" t="s">
        <v>264</v>
      </c>
      <c r="B271" s="48"/>
      <c r="C271" s="109"/>
      <c r="D271" s="66"/>
      <c r="E271" s="66"/>
      <c r="F271" s="57">
        <f t="shared" si="43"/>
        <v>0</v>
      </c>
      <c r="G271" s="10"/>
    </row>
    <row r="272" spans="1:7" ht="15.75" x14ac:dyDescent="0.25">
      <c r="A272" s="24" t="s">
        <v>98</v>
      </c>
      <c r="B272" s="49" t="s">
        <v>97</v>
      </c>
      <c r="C272" s="66">
        <f>+C273+C274+C275+C276+C277</f>
        <v>50001</v>
      </c>
      <c r="D272" s="66">
        <f t="shared" ref="D272:F272" si="48">+D273+D274+D275+D276+D277</f>
        <v>0</v>
      </c>
      <c r="E272" s="66">
        <f t="shared" si="48"/>
        <v>0</v>
      </c>
      <c r="F272" s="66">
        <f t="shared" si="48"/>
        <v>50001</v>
      </c>
      <c r="G272" s="10"/>
    </row>
    <row r="273" spans="1:7" ht="15.75" x14ac:dyDescent="0.25">
      <c r="A273" s="20" t="s">
        <v>11</v>
      </c>
      <c r="B273" s="67" t="s">
        <v>99</v>
      </c>
      <c r="C273" s="22">
        <f>C279+C284+C304+C308</f>
        <v>19978</v>
      </c>
      <c r="D273" s="22"/>
      <c r="E273" s="22"/>
      <c r="F273" s="22">
        <f t="shared" si="43"/>
        <v>19978</v>
      </c>
      <c r="G273" s="10"/>
    </row>
    <row r="274" spans="1:7" ht="15.75" x14ac:dyDescent="0.25">
      <c r="A274" s="20" t="s">
        <v>12</v>
      </c>
      <c r="B274" s="13" t="s">
        <v>100</v>
      </c>
      <c r="C274" s="22">
        <f>+C285+C305+C309+C280</f>
        <v>5013</v>
      </c>
      <c r="D274" s="22">
        <f t="shared" ref="D274:F274" si="49">+D285+D305+D309+D280</f>
        <v>0</v>
      </c>
      <c r="E274" s="22">
        <f t="shared" si="49"/>
        <v>0</v>
      </c>
      <c r="F274" s="22">
        <f t="shared" si="49"/>
        <v>5013</v>
      </c>
      <c r="G274" s="10"/>
    </row>
    <row r="275" spans="1:7" ht="15.75" x14ac:dyDescent="0.25">
      <c r="A275" s="20" t="s">
        <v>14</v>
      </c>
      <c r="B275" s="13" t="s">
        <v>101</v>
      </c>
      <c r="C275" s="22">
        <f>+C286+C299</f>
        <v>24746</v>
      </c>
      <c r="D275" s="22"/>
      <c r="E275" s="22"/>
      <c r="F275" s="22">
        <f t="shared" ref="F275:F339" si="50">+C275+D275+E275</f>
        <v>24746</v>
      </c>
      <c r="G275" s="10"/>
    </row>
    <row r="276" spans="1:7" ht="15.75" x14ac:dyDescent="0.25">
      <c r="A276" s="24" t="s">
        <v>205</v>
      </c>
      <c r="B276" s="49" t="s">
        <v>206</v>
      </c>
      <c r="C276" s="22">
        <f>C292</f>
        <v>110</v>
      </c>
      <c r="D276" s="22"/>
      <c r="E276" s="22"/>
      <c r="F276" s="22">
        <f t="shared" si="50"/>
        <v>110</v>
      </c>
      <c r="G276" s="10"/>
    </row>
    <row r="277" spans="1:7" ht="15.75" x14ac:dyDescent="0.25">
      <c r="A277" s="20" t="s">
        <v>13</v>
      </c>
      <c r="B277" s="13" t="s">
        <v>140</v>
      </c>
      <c r="C277" s="22">
        <f>+C281+C306+C310</f>
        <v>154</v>
      </c>
      <c r="D277" s="22"/>
      <c r="E277" s="22"/>
      <c r="F277" s="22">
        <f t="shared" si="50"/>
        <v>154</v>
      </c>
      <c r="G277" s="10"/>
    </row>
    <row r="278" spans="1:7" ht="15.75" x14ac:dyDescent="0.25">
      <c r="A278" s="20" t="s">
        <v>217</v>
      </c>
      <c r="B278" s="13" t="s">
        <v>102</v>
      </c>
      <c r="C278" s="22">
        <f>+C279+C280+C281</f>
        <v>4827</v>
      </c>
      <c r="D278" s="22"/>
      <c r="E278" s="22"/>
      <c r="F278" s="22">
        <f t="shared" si="50"/>
        <v>4827</v>
      </c>
      <c r="G278" s="10"/>
    </row>
    <row r="279" spans="1:7" ht="15.75" x14ac:dyDescent="0.25">
      <c r="A279" s="12" t="s">
        <v>2</v>
      </c>
      <c r="B279" s="44"/>
      <c r="C279" s="27">
        <v>3140</v>
      </c>
      <c r="D279" s="22"/>
      <c r="E279" s="22"/>
      <c r="F279" s="27">
        <f t="shared" si="50"/>
        <v>3140</v>
      </c>
      <c r="G279" s="10"/>
    </row>
    <row r="280" spans="1:7" ht="15.75" x14ac:dyDescent="0.25">
      <c r="A280" s="12" t="s">
        <v>57</v>
      </c>
      <c r="B280" s="44"/>
      <c r="C280" s="27">
        <v>1627</v>
      </c>
      <c r="D280" s="22"/>
      <c r="E280" s="22"/>
      <c r="F280" s="27">
        <f t="shared" si="50"/>
        <v>1627</v>
      </c>
      <c r="G280" s="10"/>
    </row>
    <row r="281" spans="1:7" ht="15.75" x14ac:dyDescent="0.25">
      <c r="A281" s="12" t="s">
        <v>13</v>
      </c>
      <c r="B281" s="44"/>
      <c r="C281" s="27">
        <v>60</v>
      </c>
      <c r="D281" s="27"/>
      <c r="E281" s="22"/>
      <c r="F281" s="27">
        <f t="shared" si="50"/>
        <v>60</v>
      </c>
      <c r="G281" s="10"/>
    </row>
    <row r="282" spans="1:7" ht="15.75" x14ac:dyDescent="0.25">
      <c r="A282" s="20" t="s">
        <v>51</v>
      </c>
      <c r="B282" s="13" t="s">
        <v>103</v>
      </c>
      <c r="C282" s="27">
        <f>+C284+C285+C286+C287</f>
        <v>34478</v>
      </c>
      <c r="D282" s="27"/>
      <c r="E282" s="22"/>
      <c r="F282" s="27">
        <f t="shared" si="50"/>
        <v>34478</v>
      </c>
      <c r="G282" s="10"/>
    </row>
    <row r="283" spans="1:7" ht="15.75" x14ac:dyDescent="0.25">
      <c r="A283" s="20" t="s">
        <v>221</v>
      </c>
      <c r="B283" s="44"/>
      <c r="C283" s="27"/>
      <c r="D283" s="27"/>
      <c r="E283" s="22"/>
      <c r="F283" s="27">
        <f t="shared" si="50"/>
        <v>0</v>
      </c>
      <c r="G283" s="10"/>
    </row>
    <row r="284" spans="1:7" ht="15.75" x14ac:dyDescent="0.25">
      <c r="A284" s="12" t="s">
        <v>2</v>
      </c>
      <c r="B284" s="44"/>
      <c r="C284" s="27">
        <f>+C289+C294+C297</f>
        <v>9581</v>
      </c>
      <c r="D284" s="27"/>
      <c r="E284" s="22"/>
      <c r="F284" s="27">
        <f t="shared" si="50"/>
        <v>9581</v>
      </c>
      <c r="G284" s="10"/>
    </row>
    <row r="285" spans="1:7" ht="15.75" x14ac:dyDescent="0.25">
      <c r="A285" s="12" t="s">
        <v>57</v>
      </c>
      <c r="B285" s="44"/>
      <c r="C285" s="27">
        <f>+C290+C295+C298</f>
        <v>371</v>
      </c>
      <c r="D285" s="27"/>
      <c r="E285" s="22"/>
      <c r="F285" s="27">
        <f t="shared" si="50"/>
        <v>371</v>
      </c>
      <c r="G285" s="10"/>
    </row>
    <row r="286" spans="1:7" ht="15.75" x14ac:dyDescent="0.25">
      <c r="A286" s="12" t="s">
        <v>14</v>
      </c>
      <c r="B286" s="44"/>
      <c r="C286" s="27">
        <f>C291</f>
        <v>24416</v>
      </c>
      <c r="D286" s="27"/>
      <c r="E286" s="22"/>
      <c r="F286" s="27">
        <f t="shared" si="50"/>
        <v>24416</v>
      </c>
      <c r="G286" s="10"/>
    </row>
    <row r="287" spans="1:7" ht="15.75" x14ac:dyDescent="0.25">
      <c r="A287" s="29" t="s">
        <v>205</v>
      </c>
      <c r="B287" s="44"/>
      <c r="C287" s="27">
        <f>C292</f>
        <v>110</v>
      </c>
      <c r="D287" s="27"/>
      <c r="E287" s="22"/>
      <c r="F287" s="27">
        <f t="shared" si="50"/>
        <v>110</v>
      </c>
      <c r="G287" s="10"/>
    </row>
    <row r="288" spans="1:7" ht="15.75" x14ac:dyDescent="0.25">
      <c r="A288" s="20" t="s">
        <v>163</v>
      </c>
      <c r="B288" s="13" t="s">
        <v>164</v>
      </c>
      <c r="C288" s="27">
        <f>C289+C290+C291+C292</f>
        <v>32866</v>
      </c>
      <c r="D288" s="27"/>
      <c r="E288" s="22"/>
      <c r="F288" s="27">
        <f t="shared" si="50"/>
        <v>32866</v>
      </c>
      <c r="G288" s="10"/>
    </row>
    <row r="289" spans="1:7" ht="15.75" x14ac:dyDescent="0.25">
      <c r="A289" s="12" t="s">
        <v>43</v>
      </c>
      <c r="B289" s="44"/>
      <c r="C289" s="27">
        <v>8230</v>
      </c>
      <c r="D289" s="27"/>
      <c r="E289" s="22"/>
      <c r="F289" s="27">
        <f t="shared" si="50"/>
        <v>8230</v>
      </c>
      <c r="G289" s="10"/>
    </row>
    <row r="290" spans="1:7" ht="15.75" x14ac:dyDescent="0.25">
      <c r="A290" s="12" t="s">
        <v>57</v>
      </c>
      <c r="B290" s="44"/>
      <c r="C290" s="27">
        <v>110</v>
      </c>
      <c r="D290" s="27"/>
      <c r="E290" s="22"/>
      <c r="F290" s="27">
        <f t="shared" si="50"/>
        <v>110</v>
      </c>
      <c r="G290" s="10"/>
    </row>
    <row r="291" spans="1:7" ht="15.75" x14ac:dyDescent="0.25">
      <c r="A291" s="12" t="s">
        <v>14</v>
      </c>
      <c r="B291" s="44"/>
      <c r="C291" s="27">
        <v>24416</v>
      </c>
      <c r="D291" s="27"/>
      <c r="E291" s="22"/>
      <c r="F291" s="27">
        <f t="shared" si="50"/>
        <v>24416</v>
      </c>
      <c r="G291" s="10"/>
    </row>
    <row r="292" spans="1:7" ht="15.75" x14ac:dyDescent="0.25">
      <c r="A292" s="29" t="s">
        <v>205</v>
      </c>
      <c r="B292" s="44"/>
      <c r="C292" s="27">
        <v>110</v>
      </c>
      <c r="D292" s="27"/>
      <c r="E292" s="22"/>
      <c r="F292" s="27">
        <f t="shared" si="50"/>
        <v>110</v>
      </c>
      <c r="G292" s="10"/>
    </row>
    <row r="293" spans="1:7" ht="15.75" x14ac:dyDescent="0.25">
      <c r="A293" s="20" t="s">
        <v>369</v>
      </c>
      <c r="B293" s="13" t="s">
        <v>370</v>
      </c>
      <c r="C293" s="27">
        <f>+C294+C295</f>
        <v>872</v>
      </c>
      <c r="D293" s="27"/>
      <c r="E293" s="22"/>
      <c r="F293" s="27">
        <f t="shared" si="50"/>
        <v>872</v>
      </c>
      <c r="G293" s="10"/>
    </row>
    <row r="294" spans="1:7" ht="15.75" x14ac:dyDescent="0.25">
      <c r="A294" s="12" t="s">
        <v>2</v>
      </c>
      <c r="B294" s="44"/>
      <c r="C294" s="27">
        <v>789</v>
      </c>
      <c r="D294" s="27"/>
      <c r="E294" s="22"/>
      <c r="F294" s="27">
        <f t="shared" si="50"/>
        <v>789</v>
      </c>
      <c r="G294" s="10"/>
    </row>
    <row r="295" spans="1:7" ht="15.75" x14ac:dyDescent="0.25">
      <c r="A295" s="12" t="s">
        <v>57</v>
      </c>
      <c r="B295" s="44"/>
      <c r="C295" s="27">
        <v>83</v>
      </c>
      <c r="D295" s="27"/>
      <c r="E295" s="22"/>
      <c r="F295" s="27">
        <f t="shared" si="50"/>
        <v>83</v>
      </c>
      <c r="G295" s="10"/>
    </row>
    <row r="296" spans="1:7" ht="15.75" x14ac:dyDescent="0.25">
      <c r="A296" s="20" t="s">
        <v>371</v>
      </c>
      <c r="B296" s="44"/>
      <c r="C296" s="27">
        <f>+C297+C298</f>
        <v>740</v>
      </c>
      <c r="D296" s="27"/>
      <c r="E296" s="22"/>
      <c r="F296" s="27">
        <f t="shared" si="50"/>
        <v>740</v>
      </c>
      <c r="G296" s="10"/>
    </row>
    <row r="297" spans="1:7" ht="15.75" x14ac:dyDescent="0.25">
      <c r="A297" s="12" t="s">
        <v>2</v>
      </c>
      <c r="B297" s="44"/>
      <c r="C297" s="27">
        <v>562</v>
      </c>
      <c r="D297" s="27"/>
      <c r="E297" s="22"/>
      <c r="F297" s="27">
        <f t="shared" si="50"/>
        <v>562</v>
      </c>
      <c r="G297" s="10"/>
    </row>
    <row r="298" spans="1:7" ht="15.75" x14ac:dyDescent="0.25">
      <c r="A298" s="12" t="s">
        <v>57</v>
      </c>
      <c r="B298" s="44"/>
      <c r="C298" s="27">
        <v>178</v>
      </c>
      <c r="D298" s="27"/>
      <c r="E298" s="22"/>
      <c r="F298" s="27">
        <f t="shared" si="50"/>
        <v>178</v>
      </c>
      <c r="G298" s="10"/>
    </row>
    <row r="299" spans="1:7" ht="15.75" x14ac:dyDescent="0.25">
      <c r="A299" s="20" t="s">
        <v>105</v>
      </c>
      <c r="B299" s="13" t="s">
        <v>104</v>
      </c>
      <c r="C299" s="27">
        <f>+C300+C301+C302</f>
        <v>330</v>
      </c>
      <c r="D299" s="27"/>
      <c r="E299" s="22"/>
      <c r="F299" s="27">
        <f t="shared" si="50"/>
        <v>330</v>
      </c>
      <c r="G299" s="10"/>
    </row>
    <row r="300" spans="1:7" ht="15.75" x14ac:dyDescent="0.25">
      <c r="A300" s="12" t="s">
        <v>300</v>
      </c>
      <c r="B300" s="44"/>
      <c r="C300" s="27">
        <v>140</v>
      </c>
      <c r="D300" s="27"/>
      <c r="E300" s="22"/>
      <c r="F300" s="27">
        <f t="shared" si="50"/>
        <v>140</v>
      </c>
      <c r="G300" s="10"/>
    </row>
    <row r="301" spans="1:7" ht="15.75" x14ac:dyDescent="0.25">
      <c r="A301" s="12" t="s">
        <v>301</v>
      </c>
      <c r="B301" s="44"/>
      <c r="C301" s="27">
        <v>40</v>
      </c>
      <c r="D301" s="27"/>
      <c r="E301" s="22"/>
      <c r="F301" s="27">
        <f t="shared" si="50"/>
        <v>40</v>
      </c>
      <c r="G301" s="10"/>
    </row>
    <row r="302" spans="1:7" ht="15.75" x14ac:dyDescent="0.25">
      <c r="A302" s="12" t="s">
        <v>15</v>
      </c>
      <c r="B302" s="44"/>
      <c r="C302" s="27">
        <v>150</v>
      </c>
      <c r="D302" s="27"/>
      <c r="E302" s="22"/>
      <c r="F302" s="27">
        <f t="shared" si="50"/>
        <v>150</v>
      </c>
      <c r="G302" s="10"/>
    </row>
    <row r="303" spans="1:7" ht="15.75" x14ac:dyDescent="0.25">
      <c r="A303" s="20" t="s">
        <v>16</v>
      </c>
      <c r="B303" s="13" t="s">
        <v>106</v>
      </c>
      <c r="C303" s="27">
        <f>+C304+C305+C306</f>
        <v>2678</v>
      </c>
      <c r="D303" s="27"/>
      <c r="E303" s="22"/>
      <c r="F303" s="27">
        <f t="shared" si="50"/>
        <v>2678</v>
      </c>
      <c r="G303" s="10"/>
    </row>
    <row r="304" spans="1:7" ht="15.75" x14ac:dyDescent="0.25">
      <c r="A304" s="12" t="s">
        <v>2</v>
      </c>
      <c r="B304" s="44"/>
      <c r="C304" s="27">
        <v>943</v>
      </c>
      <c r="D304" s="27"/>
      <c r="E304" s="22"/>
      <c r="F304" s="27">
        <f t="shared" si="50"/>
        <v>943</v>
      </c>
      <c r="G304" s="10"/>
    </row>
    <row r="305" spans="1:7" ht="15.75" x14ac:dyDescent="0.25">
      <c r="A305" s="12" t="s">
        <v>57</v>
      </c>
      <c r="B305" s="44"/>
      <c r="C305" s="27">
        <v>1670</v>
      </c>
      <c r="D305" s="27"/>
      <c r="E305" s="22"/>
      <c r="F305" s="27">
        <f t="shared" si="50"/>
        <v>1670</v>
      </c>
      <c r="G305" s="10"/>
    </row>
    <row r="306" spans="1:7" ht="15.75" x14ac:dyDescent="0.25">
      <c r="A306" s="12" t="s">
        <v>192</v>
      </c>
      <c r="B306" s="44"/>
      <c r="C306" s="27">
        <v>65</v>
      </c>
      <c r="D306" s="27"/>
      <c r="E306" s="22"/>
      <c r="F306" s="27">
        <f t="shared" si="50"/>
        <v>65</v>
      </c>
      <c r="G306" s="10"/>
    </row>
    <row r="307" spans="1:7" ht="15.75" x14ac:dyDescent="0.25">
      <c r="A307" s="20" t="s">
        <v>168</v>
      </c>
      <c r="B307" s="13" t="s">
        <v>107</v>
      </c>
      <c r="C307" s="27">
        <f>+C308+C309+C310</f>
        <v>7688</v>
      </c>
      <c r="D307" s="27">
        <f t="shared" ref="D307:F307" si="51">+D308+D309+D310</f>
        <v>0</v>
      </c>
      <c r="E307" s="27">
        <f t="shared" si="51"/>
        <v>0</v>
      </c>
      <c r="F307" s="27">
        <f t="shared" si="51"/>
        <v>7688</v>
      </c>
      <c r="G307" s="10"/>
    </row>
    <row r="308" spans="1:7" ht="15.75" x14ac:dyDescent="0.25">
      <c r="A308" s="12" t="s">
        <v>2</v>
      </c>
      <c r="B308" s="44"/>
      <c r="C308" s="27">
        <f>+C312+C315+C318</f>
        <v>6314</v>
      </c>
      <c r="D308" s="27"/>
      <c r="E308" s="22"/>
      <c r="F308" s="27">
        <f t="shared" si="50"/>
        <v>6314</v>
      </c>
      <c r="G308" s="10"/>
    </row>
    <row r="309" spans="1:7" ht="15.75" x14ac:dyDescent="0.25">
      <c r="A309" s="12" t="s">
        <v>57</v>
      </c>
      <c r="B309" s="44"/>
      <c r="C309" s="27">
        <f>+C313+C316+C319</f>
        <v>1345</v>
      </c>
      <c r="D309" s="27">
        <f t="shared" ref="D309:F309" si="52">+D313+D316+D319</f>
        <v>0</v>
      </c>
      <c r="E309" s="27">
        <f t="shared" si="52"/>
        <v>0</v>
      </c>
      <c r="F309" s="27">
        <f t="shared" si="52"/>
        <v>1345</v>
      </c>
      <c r="G309" s="10"/>
    </row>
    <row r="310" spans="1:7" ht="15.75" x14ac:dyDescent="0.25">
      <c r="A310" s="12" t="s">
        <v>192</v>
      </c>
      <c r="B310" s="44"/>
      <c r="C310" s="27">
        <f>+C320</f>
        <v>29</v>
      </c>
      <c r="D310" s="27"/>
      <c r="E310" s="22"/>
      <c r="F310" s="27">
        <f t="shared" si="50"/>
        <v>29</v>
      </c>
      <c r="G310" s="10"/>
    </row>
    <row r="311" spans="1:7" ht="15.75" x14ac:dyDescent="0.25">
      <c r="A311" s="20" t="s">
        <v>165</v>
      </c>
      <c r="B311" s="13"/>
      <c r="C311" s="27">
        <f>+C312+C313</f>
        <v>5512</v>
      </c>
      <c r="D311" s="27">
        <f t="shared" ref="D311:F311" si="53">+D312+D313</f>
        <v>0</v>
      </c>
      <c r="E311" s="27">
        <f t="shared" si="53"/>
        <v>0</v>
      </c>
      <c r="F311" s="27">
        <f t="shared" si="53"/>
        <v>5512</v>
      </c>
      <c r="G311" s="10"/>
    </row>
    <row r="312" spans="1:7" ht="15.75" x14ac:dyDescent="0.25">
      <c r="A312" s="12" t="s">
        <v>2</v>
      </c>
      <c r="B312" s="44"/>
      <c r="C312" s="27">
        <v>5231</v>
      </c>
      <c r="D312" s="27"/>
      <c r="E312" s="22"/>
      <c r="F312" s="27">
        <f t="shared" si="50"/>
        <v>5231</v>
      </c>
      <c r="G312" s="10"/>
    </row>
    <row r="313" spans="1:7" ht="15.75" x14ac:dyDescent="0.25">
      <c r="A313" s="12" t="s">
        <v>57</v>
      </c>
      <c r="B313" s="44"/>
      <c r="C313" s="27">
        <v>281</v>
      </c>
      <c r="D313" s="27"/>
      <c r="E313" s="22"/>
      <c r="F313" s="27">
        <f t="shared" si="50"/>
        <v>281</v>
      </c>
      <c r="G313" s="10"/>
    </row>
    <row r="314" spans="1:7" ht="15.75" x14ac:dyDescent="0.25">
      <c r="A314" s="24" t="s">
        <v>166</v>
      </c>
      <c r="B314" s="51"/>
      <c r="C314" s="57">
        <f>+C315+C316</f>
        <v>804</v>
      </c>
      <c r="D314" s="27"/>
      <c r="E314" s="22"/>
      <c r="F314" s="27">
        <f t="shared" si="50"/>
        <v>804</v>
      </c>
      <c r="G314" s="10"/>
    </row>
    <row r="315" spans="1:7" ht="15.75" x14ac:dyDescent="0.25">
      <c r="A315" s="12" t="s">
        <v>2</v>
      </c>
      <c r="B315" s="44"/>
      <c r="C315" s="27">
        <v>394</v>
      </c>
      <c r="D315" s="27"/>
      <c r="E315" s="22"/>
      <c r="F315" s="27">
        <f t="shared" si="50"/>
        <v>394</v>
      </c>
      <c r="G315" s="10"/>
    </row>
    <row r="316" spans="1:7" ht="15.75" x14ac:dyDescent="0.25">
      <c r="A316" s="12" t="s">
        <v>57</v>
      </c>
      <c r="B316" s="44"/>
      <c r="C316" s="27">
        <v>410</v>
      </c>
      <c r="D316" s="27"/>
      <c r="E316" s="22"/>
      <c r="F316" s="27">
        <f t="shared" si="50"/>
        <v>410</v>
      </c>
      <c r="G316" s="10"/>
    </row>
    <row r="317" spans="1:7" ht="15.75" x14ac:dyDescent="0.25">
      <c r="A317" s="24" t="s">
        <v>167</v>
      </c>
      <c r="B317" s="51"/>
      <c r="C317" s="57">
        <f>+C318+C319+C320</f>
        <v>1372</v>
      </c>
      <c r="D317" s="27"/>
      <c r="E317" s="22"/>
      <c r="F317" s="27">
        <f t="shared" si="50"/>
        <v>1372</v>
      </c>
      <c r="G317" s="10"/>
    </row>
    <row r="318" spans="1:7" ht="15.75" x14ac:dyDescent="0.25">
      <c r="A318" s="12" t="s">
        <v>2</v>
      </c>
      <c r="B318" s="51"/>
      <c r="C318" s="27">
        <v>689</v>
      </c>
      <c r="D318" s="27"/>
      <c r="E318" s="22"/>
      <c r="F318" s="27">
        <f t="shared" si="50"/>
        <v>689</v>
      </c>
      <c r="G318" s="10"/>
    </row>
    <row r="319" spans="1:7" ht="15.75" x14ac:dyDescent="0.25">
      <c r="A319" s="12" t="s">
        <v>57</v>
      </c>
      <c r="B319" s="51"/>
      <c r="C319" s="27">
        <v>654</v>
      </c>
      <c r="D319" s="22"/>
      <c r="E319" s="22"/>
      <c r="F319" s="27">
        <f t="shared" si="50"/>
        <v>654</v>
      </c>
      <c r="G319" s="10"/>
    </row>
    <row r="320" spans="1:7" ht="15.75" x14ac:dyDescent="0.25">
      <c r="A320" s="12" t="s">
        <v>192</v>
      </c>
      <c r="B320" s="51"/>
      <c r="C320" s="27">
        <v>29</v>
      </c>
      <c r="D320" s="22"/>
      <c r="E320" s="22"/>
      <c r="F320" s="27">
        <f t="shared" si="50"/>
        <v>29</v>
      </c>
      <c r="G320" s="10"/>
    </row>
    <row r="321" spans="1:7" ht="15.75" x14ac:dyDescent="0.25">
      <c r="A321" s="24" t="s">
        <v>113</v>
      </c>
      <c r="B321" s="49" t="s">
        <v>108</v>
      </c>
      <c r="C321" s="66">
        <f>+C322+C323+C324+C325+C326+C327+C328</f>
        <v>30223</v>
      </c>
      <c r="D321" s="66">
        <f t="shared" ref="D321:F321" si="54">+D322+D323+D324+D325+D326+D327+D328</f>
        <v>305</v>
      </c>
      <c r="E321" s="66">
        <f t="shared" si="54"/>
        <v>-450</v>
      </c>
      <c r="F321" s="66">
        <f t="shared" si="54"/>
        <v>30078</v>
      </c>
      <c r="G321" s="10"/>
    </row>
    <row r="322" spans="1:7" ht="15.75" x14ac:dyDescent="0.25">
      <c r="A322" s="20" t="s">
        <v>2</v>
      </c>
      <c r="B322" s="13" t="s">
        <v>109</v>
      </c>
      <c r="C322" s="22">
        <f>+C414+C456+C460</f>
        <v>9791</v>
      </c>
      <c r="D322" s="22"/>
      <c r="E322" s="22"/>
      <c r="F322" s="22">
        <f t="shared" si="50"/>
        <v>9791</v>
      </c>
      <c r="G322" s="10"/>
    </row>
    <row r="323" spans="1:7" ht="15.75" x14ac:dyDescent="0.25">
      <c r="A323" s="20" t="s">
        <v>171</v>
      </c>
      <c r="B323" s="13" t="s">
        <v>110</v>
      </c>
      <c r="C323" s="22">
        <f>+C330+C415+C419+C429+C450+C457+C461</f>
        <v>12593</v>
      </c>
      <c r="D323" s="22">
        <f t="shared" ref="D323:F323" si="55">+D330+D415+D419+D429+D450+D457+D461</f>
        <v>735</v>
      </c>
      <c r="E323" s="22">
        <f t="shared" si="55"/>
        <v>-450</v>
      </c>
      <c r="F323" s="22">
        <f t="shared" si="55"/>
        <v>12878</v>
      </c>
      <c r="G323" s="10"/>
    </row>
    <row r="324" spans="1:7" ht="15.75" x14ac:dyDescent="0.25">
      <c r="A324" s="24" t="s">
        <v>205</v>
      </c>
      <c r="B324" s="13" t="s">
        <v>209</v>
      </c>
      <c r="C324" s="22">
        <f>C416</f>
        <v>45</v>
      </c>
      <c r="D324" s="22"/>
      <c r="E324" s="22"/>
      <c r="F324" s="22">
        <f t="shared" si="50"/>
        <v>45</v>
      </c>
      <c r="G324" s="10"/>
    </row>
    <row r="325" spans="1:7" ht="15.75" x14ac:dyDescent="0.25">
      <c r="A325" s="20" t="s">
        <v>406</v>
      </c>
      <c r="B325" s="111" t="s">
        <v>529</v>
      </c>
      <c r="C325" s="22">
        <f>C354</f>
        <v>5</v>
      </c>
      <c r="D325" s="22">
        <f t="shared" ref="D325:F325" si="56">D354</f>
        <v>-5</v>
      </c>
      <c r="E325" s="22">
        <f t="shared" si="56"/>
        <v>0</v>
      </c>
      <c r="F325" s="22">
        <f t="shared" si="56"/>
        <v>0</v>
      </c>
      <c r="G325" s="10"/>
    </row>
    <row r="326" spans="1:7" ht="15.75" x14ac:dyDescent="0.25">
      <c r="A326" s="24" t="s">
        <v>478</v>
      </c>
      <c r="B326" s="13" t="s">
        <v>477</v>
      </c>
      <c r="C326" s="22">
        <f>C356</f>
        <v>779</v>
      </c>
      <c r="D326" s="22">
        <f t="shared" ref="D326:F326" si="57">D356</f>
        <v>-5</v>
      </c>
      <c r="E326" s="22">
        <f t="shared" si="57"/>
        <v>0</v>
      </c>
      <c r="F326" s="22">
        <f t="shared" si="57"/>
        <v>774</v>
      </c>
      <c r="G326" s="10"/>
    </row>
    <row r="327" spans="1:7" ht="15.75" x14ac:dyDescent="0.25">
      <c r="A327" s="20" t="s">
        <v>5</v>
      </c>
      <c r="B327" s="13" t="s">
        <v>111</v>
      </c>
      <c r="C327" s="21">
        <f>+C374+C417+C442+C462+C463+C458+C452+C423</f>
        <v>6660</v>
      </c>
      <c r="D327" s="21">
        <f t="shared" ref="D327:F327" si="58">+D374+D417+D442+D462+D463+D458+D452+D423</f>
        <v>-420</v>
      </c>
      <c r="E327" s="21">
        <f t="shared" si="58"/>
        <v>0</v>
      </c>
      <c r="F327" s="21">
        <f t="shared" si="58"/>
        <v>6240</v>
      </c>
      <c r="G327" s="10"/>
    </row>
    <row r="328" spans="1:7" ht="15.75" x14ac:dyDescent="0.25">
      <c r="A328" s="20" t="s">
        <v>141</v>
      </c>
      <c r="B328" s="13" t="s">
        <v>142</v>
      </c>
      <c r="C328" s="22">
        <f>C427</f>
        <v>350</v>
      </c>
      <c r="D328" s="22">
        <f t="shared" ref="D328:F328" si="59">D427</f>
        <v>0</v>
      </c>
      <c r="E328" s="22">
        <f t="shared" si="59"/>
        <v>0</v>
      </c>
      <c r="F328" s="22">
        <f t="shared" si="59"/>
        <v>350</v>
      </c>
      <c r="G328" s="10"/>
    </row>
    <row r="329" spans="1:7" ht="15.75" x14ac:dyDescent="0.25">
      <c r="A329" s="20" t="s">
        <v>114</v>
      </c>
      <c r="B329" s="13" t="s">
        <v>112</v>
      </c>
      <c r="C329" s="27">
        <f>+C330+C374</f>
        <v>4459</v>
      </c>
      <c r="D329" s="27">
        <f t="shared" ref="D329:F329" si="60">+D330+D374</f>
        <v>202</v>
      </c>
      <c r="E329" s="27">
        <f t="shared" si="60"/>
        <v>-100</v>
      </c>
      <c r="F329" s="27">
        <f t="shared" si="60"/>
        <v>4561</v>
      </c>
      <c r="G329" s="10"/>
    </row>
    <row r="330" spans="1:7" ht="15.75" x14ac:dyDescent="0.25">
      <c r="A330" s="20" t="s">
        <v>45</v>
      </c>
      <c r="B330" s="13" t="s">
        <v>115</v>
      </c>
      <c r="C330" s="27">
        <f>+C331+C332+C333+C334+C335+C336+C337+C339+C340+C341+C342+C343+C344+C345+C346+C347+C348+C349+C350+C351+C352+C353</f>
        <v>1251</v>
      </c>
      <c r="D330" s="27">
        <f t="shared" ref="D330:F330" si="61">+D331+D332+D333+D334+D335+D336+D337+D339+D340+D341+D342+D343+D344+D345+D346+D347+D348+D349+D350+D351+D352+D353</f>
        <v>202</v>
      </c>
      <c r="E330" s="27">
        <f t="shared" si="61"/>
        <v>-100</v>
      </c>
      <c r="F330" s="27">
        <f t="shared" si="61"/>
        <v>1353</v>
      </c>
      <c r="G330" s="10"/>
    </row>
    <row r="331" spans="1:7" ht="15.75" x14ac:dyDescent="0.25">
      <c r="A331" s="12" t="s">
        <v>228</v>
      </c>
      <c r="B331" s="44"/>
      <c r="C331" s="27">
        <v>10</v>
      </c>
      <c r="D331" s="22"/>
      <c r="E331" s="22"/>
      <c r="F331" s="27">
        <f t="shared" si="50"/>
        <v>10</v>
      </c>
      <c r="G331" s="10"/>
    </row>
    <row r="332" spans="1:7" ht="15.75" x14ac:dyDescent="0.25">
      <c r="A332" s="12" t="s">
        <v>249</v>
      </c>
      <c r="B332" s="44"/>
      <c r="C332" s="27">
        <v>40</v>
      </c>
      <c r="D332" s="27"/>
      <c r="E332" s="27"/>
      <c r="F332" s="27">
        <f t="shared" si="50"/>
        <v>40</v>
      </c>
      <c r="G332" s="10"/>
    </row>
    <row r="333" spans="1:7" ht="15.75" x14ac:dyDescent="0.25">
      <c r="A333" s="12" t="s">
        <v>311</v>
      </c>
      <c r="B333" s="44"/>
      <c r="C333" s="27">
        <v>100</v>
      </c>
      <c r="D333" s="22"/>
      <c r="E333" s="22"/>
      <c r="F333" s="27">
        <f t="shared" si="50"/>
        <v>100</v>
      </c>
      <c r="G333" s="10"/>
    </row>
    <row r="334" spans="1:7" ht="15.75" x14ac:dyDescent="0.25">
      <c r="A334" s="12" t="s">
        <v>230</v>
      </c>
      <c r="B334" s="44"/>
      <c r="C334" s="27">
        <v>130</v>
      </c>
      <c r="D334" s="27">
        <v>50</v>
      </c>
      <c r="E334" s="27">
        <v>-50</v>
      </c>
      <c r="F334" s="27">
        <f t="shared" si="50"/>
        <v>130</v>
      </c>
      <c r="G334" s="10"/>
    </row>
    <row r="335" spans="1:7" ht="15.75" x14ac:dyDescent="0.25">
      <c r="A335" s="56" t="s">
        <v>242</v>
      </c>
      <c r="B335" s="78"/>
      <c r="C335" s="55">
        <v>120</v>
      </c>
      <c r="D335" s="22"/>
      <c r="E335" s="22"/>
      <c r="F335" s="27">
        <f t="shared" si="50"/>
        <v>120</v>
      </c>
      <c r="G335" s="10"/>
    </row>
    <row r="336" spans="1:7" ht="31.5" x14ac:dyDescent="0.25">
      <c r="A336" s="65" t="s">
        <v>231</v>
      </c>
      <c r="B336" s="78"/>
      <c r="C336" s="55">
        <v>150</v>
      </c>
      <c r="D336" s="55">
        <v>50</v>
      </c>
      <c r="E336" s="55">
        <v>-50</v>
      </c>
      <c r="F336" s="55">
        <f t="shared" si="50"/>
        <v>150</v>
      </c>
      <c r="G336" s="10"/>
    </row>
    <row r="337" spans="1:7" ht="15.75" x14ac:dyDescent="0.25">
      <c r="A337" s="56" t="s">
        <v>349</v>
      </c>
      <c r="B337" s="78"/>
      <c r="C337" s="108">
        <v>10</v>
      </c>
      <c r="D337" s="119"/>
      <c r="E337" s="119"/>
      <c r="F337" s="55">
        <f t="shared" si="50"/>
        <v>10</v>
      </c>
      <c r="G337" s="10"/>
    </row>
    <row r="338" spans="1:7" ht="15.75" x14ac:dyDescent="0.25">
      <c r="A338" s="29" t="s">
        <v>350</v>
      </c>
      <c r="B338" s="51"/>
      <c r="C338" s="109"/>
      <c r="D338" s="120"/>
      <c r="E338" s="120"/>
      <c r="F338" s="57"/>
      <c r="G338" s="10"/>
    </row>
    <row r="339" spans="1:7" ht="15.75" x14ac:dyDescent="0.25">
      <c r="A339" s="12" t="s">
        <v>229</v>
      </c>
      <c r="B339" s="51"/>
      <c r="C339" s="57">
        <v>40</v>
      </c>
      <c r="D339" s="57"/>
      <c r="E339" s="57"/>
      <c r="F339" s="57">
        <f t="shared" si="50"/>
        <v>40</v>
      </c>
      <c r="G339" s="10"/>
    </row>
    <row r="340" spans="1:7" ht="15.75" x14ac:dyDescent="0.25">
      <c r="A340" s="12" t="s">
        <v>232</v>
      </c>
      <c r="B340" s="44"/>
      <c r="C340" s="27">
        <v>40</v>
      </c>
      <c r="D340" s="22"/>
      <c r="E340" s="22"/>
      <c r="F340" s="27">
        <f t="shared" ref="F340:F407" si="62">+C340+D340+E340</f>
        <v>40</v>
      </c>
      <c r="G340" s="10"/>
    </row>
    <row r="341" spans="1:7" ht="15.75" x14ac:dyDescent="0.25">
      <c r="A341" s="12" t="s">
        <v>244</v>
      </c>
      <c r="B341" s="44"/>
      <c r="C341" s="27">
        <v>40</v>
      </c>
      <c r="D341" s="22"/>
      <c r="E341" s="22"/>
      <c r="F341" s="27">
        <f t="shared" si="62"/>
        <v>40</v>
      </c>
      <c r="G341" s="10"/>
    </row>
    <row r="342" spans="1:7" ht="31.5" x14ac:dyDescent="0.25">
      <c r="A342" s="103" t="s">
        <v>470</v>
      </c>
      <c r="B342" s="44"/>
      <c r="C342" s="27">
        <v>35</v>
      </c>
      <c r="D342" s="22"/>
      <c r="E342" s="22"/>
      <c r="F342" s="27">
        <f t="shared" si="62"/>
        <v>35</v>
      </c>
      <c r="G342" s="10"/>
    </row>
    <row r="343" spans="1:7" ht="15.75" x14ac:dyDescent="0.25">
      <c r="A343" s="129" t="s">
        <v>459</v>
      </c>
      <c r="B343" s="130"/>
      <c r="C343" s="27">
        <v>30</v>
      </c>
      <c r="D343" s="27">
        <v>100</v>
      </c>
      <c r="E343" s="22"/>
      <c r="F343" s="27">
        <f t="shared" si="62"/>
        <v>130</v>
      </c>
      <c r="G343" s="10"/>
    </row>
    <row r="344" spans="1:7" ht="15.75" x14ac:dyDescent="0.25">
      <c r="A344" s="124" t="s">
        <v>460</v>
      </c>
      <c r="B344" s="125"/>
      <c r="C344" s="27">
        <v>10</v>
      </c>
      <c r="D344" s="22"/>
      <c r="E344" s="22"/>
      <c r="F344" s="27">
        <f t="shared" si="62"/>
        <v>10</v>
      </c>
      <c r="G344" s="10"/>
    </row>
    <row r="345" spans="1:7" ht="15.75" x14ac:dyDescent="0.25">
      <c r="A345" s="99" t="s">
        <v>461</v>
      </c>
      <c r="B345" s="14"/>
      <c r="C345" s="27">
        <v>80</v>
      </c>
      <c r="D345" s="22"/>
      <c r="E345" s="22"/>
      <c r="F345" s="27">
        <f t="shared" si="62"/>
        <v>80</v>
      </c>
      <c r="G345" s="10"/>
    </row>
    <row r="346" spans="1:7" ht="15.75" x14ac:dyDescent="0.25">
      <c r="A346" s="100" t="s">
        <v>462</v>
      </c>
      <c r="B346" s="100"/>
      <c r="C346" s="27">
        <v>60</v>
      </c>
      <c r="D346" s="22"/>
      <c r="E346" s="22"/>
      <c r="F346" s="27">
        <f t="shared" si="62"/>
        <v>60</v>
      </c>
      <c r="G346" s="10"/>
    </row>
    <row r="347" spans="1:7" ht="15.75" x14ac:dyDescent="0.25">
      <c r="A347" s="100" t="s">
        <v>463</v>
      </c>
      <c r="B347" s="100"/>
      <c r="C347" s="27">
        <v>155</v>
      </c>
      <c r="D347" s="27">
        <v>2</v>
      </c>
      <c r="E347" s="22"/>
      <c r="F347" s="27">
        <f t="shared" si="62"/>
        <v>157</v>
      </c>
      <c r="G347" s="10"/>
    </row>
    <row r="348" spans="1:7" ht="31.5" x14ac:dyDescent="0.25">
      <c r="A348" s="17" t="s">
        <v>464</v>
      </c>
      <c r="B348" s="17"/>
      <c r="C348" s="27">
        <v>10</v>
      </c>
      <c r="D348" s="22"/>
      <c r="E348" s="22"/>
      <c r="F348" s="27">
        <f t="shared" si="62"/>
        <v>10</v>
      </c>
      <c r="G348" s="10"/>
    </row>
    <row r="349" spans="1:7" ht="31.5" x14ac:dyDescent="0.25">
      <c r="A349" s="114" t="s">
        <v>465</v>
      </c>
      <c r="B349" s="101"/>
      <c r="C349" s="27">
        <v>20</v>
      </c>
      <c r="D349" s="22"/>
      <c r="E349" s="22"/>
      <c r="F349" s="27">
        <f t="shared" si="62"/>
        <v>20</v>
      </c>
      <c r="G349" s="10"/>
    </row>
    <row r="350" spans="1:7" ht="15.75" x14ac:dyDescent="0.25">
      <c r="A350" s="102" t="s">
        <v>466</v>
      </c>
      <c r="B350" s="102"/>
      <c r="C350" s="27">
        <v>81</v>
      </c>
      <c r="D350" s="22"/>
      <c r="E350" s="22"/>
      <c r="F350" s="27">
        <f t="shared" si="62"/>
        <v>81</v>
      </c>
      <c r="G350" s="10"/>
    </row>
    <row r="351" spans="1:7" ht="15.75" x14ac:dyDescent="0.25">
      <c r="A351" s="102" t="s">
        <v>467</v>
      </c>
      <c r="B351" s="102"/>
      <c r="C351" s="27">
        <v>50</v>
      </c>
      <c r="D351" s="22"/>
      <c r="E351" s="22"/>
      <c r="F351" s="27">
        <f t="shared" si="62"/>
        <v>50</v>
      </c>
      <c r="G351" s="10"/>
    </row>
    <row r="352" spans="1:7" ht="15.75" x14ac:dyDescent="0.25">
      <c r="A352" s="102" t="s">
        <v>468</v>
      </c>
      <c r="B352" s="102"/>
      <c r="C352" s="27">
        <v>10</v>
      </c>
      <c r="D352" s="22"/>
      <c r="E352" s="22"/>
      <c r="F352" s="27">
        <f t="shared" si="62"/>
        <v>10</v>
      </c>
      <c r="G352" s="10"/>
    </row>
    <row r="353" spans="1:7" ht="15.75" x14ac:dyDescent="0.25">
      <c r="A353" s="102" t="s">
        <v>469</v>
      </c>
      <c r="B353" s="102"/>
      <c r="C353" s="27">
        <v>30</v>
      </c>
      <c r="D353" s="22"/>
      <c r="E353" s="22"/>
      <c r="F353" s="27">
        <f t="shared" si="62"/>
        <v>30</v>
      </c>
      <c r="G353" s="10"/>
    </row>
    <row r="354" spans="1:7" ht="15.75" x14ac:dyDescent="0.25">
      <c r="A354" s="20" t="s">
        <v>406</v>
      </c>
      <c r="B354" s="111" t="s">
        <v>529</v>
      </c>
      <c r="C354" s="22">
        <f>C355</f>
        <v>5</v>
      </c>
      <c r="D354" s="22">
        <f t="shared" ref="D354:F354" si="63">D355</f>
        <v>-5</v>
      </c>
      <c r="E354" s="22">
        <f t="shared" si="63"/>
        <v>0</v>
      </c>
      <c r="F354" s="22">
        <f t="shared" si="63"/>
        <v>0</v>
      </c>
      <c r="G354" s="10"/>
    </row>
    <row r="355" spans="1:7" ht="31.5" x14ac:dyDescent="0.25">
      <c r="A355" s="17" t="s">
        <v>393</v>
      </c>
      <c r="B355" s="110"/>
      <c r="C355" s="27">
        <v>5</v>
      </c>
      <c r="D355" s="27">
        <v>-5</v>
      </c>
      <c r="E355" s="22"/>
      <c r="F355" s="27">
        <v>0</v>
      </c>
      <c r="G355" s="10"/>
    </row>
    <row r="356" spans="1:7" ht="15.75" x14ac:dyDescent="0.25">
      <c r="A356" s="20" t="s">
        <v>406</v>
      </c>
      <c r="B356" s="91" t="s">
        <v>407</v>
      </c>
      <c r="C356" s="22">
        <f>+C357+C358+C359+C360+C361+C362+C363+C364+C365+C366+C367+C368+C369+C370+C371+C372+C373</f>
        <v>779</v>
      </c>
      <c r="D356" s="22">
        <f t="shared" ref="D356:F356" si="64">+D357+D358+D359+D360+D361+D362+D363+D364+D365+D366+D367+D368+D369+D370+D371+D372+D373</f>
        <v>-5</v>
      </c>
      <c r="E356" s="22">
        <f t="shared" si="64"/>
        <v>0</v>
      </c>
      <c r="F356" s="22">
        <f t="shared" si="64"/>
        <v>774</v>
      </c>
      <c r="G356" s="10"/>
    </row>
    <row r="357" spans="1:7" ht="24" customHeight="1" x14ac:dyDescent="0.25">
      <c r="A357" s="16" t="s">
        <v>386</v>
      </c>
      <c r="B357" s="88"/>
      <c r="C357" s="27">
        <v>147</v>
      </c>
      <c r="D357" s="27"/>
      <c r="E357" s="22"/>
      <c r="F357" s="27">
        <f t="shared" si="62"/>
        <v>147</v>
      </c>
      <c r="G357" s="10"/>
    </row>
    <row r="358" spans="1:7" ht="31.5" x14ac:dyDescent="0.25">
      <c r="A358" s="17" t="s">
        <v>387</v>
      </c>
      <c r="B358" s="89"/>
      <c r="C358" s="87">
        <v>5</v>
      </c>
      <c r="D358" s="22"/>
      <c r="E358" s="22"/>
      <c r="F358" s="27">
        <f t="shared" si="62"/>
        <v>5</v>
      </c>
      <c r="G358" s="10"/>
    </row>
    <row r="359" spans="1:7" ht="31.5" x14ac:dyDescent="0.25">
      <c r="A359" s="17" t="s">
        <v>385</v>
      </c>
      <c r="B359" s="88"/>
      <c r="C359" s="27">
        <v>103</v>
      </c>
      <c r="D359" s="27"/>
      <c r="E359" s="22"/>
      <c r="F359" s="27">
        <f t="shared" si="62"/>
        <v>103</v>
      </c>
      <c r="G359" s="10"/>
    </row>
    <row r="360" spans="1:7" ht="31.5" x14ac:dyDescent="0.25">
      <c r="A360" s="17" t="s">
        <v>542</v>
      </c>
      <c r="B360" s="89"/>
      <c r="C360" s="87">
        <v>284</v>
      </c>
      <c r="D360" s="27"/>
      <c r="E360" s="22"/>
      <c r="F360" s="27">
        <f t="shared" si="62"/>
        <v>284</v>
      </c>
      <c r="G360" s="10"/>
    </row>
    <row r="361" spans="1:7" ht="15.75" x14ac:dyDescent="0.25">
      <c r="A361" s="12" t="s">
        <v>388</v>
      </c>
      <c r="B361" s="88"/>
      <c r="C361" s="27">
        <v>5</v>
      </c>
      <c r="D361" s="22"/>
      <c r="E361" s="22"/>
      <c r="F361" s="27">
        <f t="shared" si="62"/>
        <v>5</v>
      </c>
      <c r="G361" s="10"/>
    </row>
    <row r="362" spans="1:7" ht="31.5" x14ac:dyDescent="0.25">
      <c r="A362" s="16" t="s">
        <v>389</v>
      </c>
      <c r="B362" s="88"/>
      <c r="C362" s="27">
        <v>5</v>
      </c>
      <c r="D362" s="22"/>
      <c r="E362" s="22"/>
      <c r="F362" s="27">
        <f t="shared" si="62"/>
        <v>5</v>
      </c>
      <c r="G362" s="10"/>
    </row>
    <row r="363" spans="1:7" ht="31.5" x14ac:dyDescent="0.25">
      <c r="A363" s="17" t="s">
        <v>390</v>
      </c>
      <c r="B363" s="89"/>
      <c r="C363" s="87">
        <v>5</v>
      </c>
      <c r="D363" s="22"/>
      <c r="E363" s="22"/>
      <c r="F363" s="27">
        <f t="shared" si="62"/>
        <v>5</v>
      </c>
      <c r="G363" s="10"/>
    </row>
    <row r="364" spans="1:7" ht="31.5" x14ac:dyDescent="0.25">
      <c r="A364" s="17" t="s">
        <v>391</v>
      </c>
      <c r="B364" s="46"/>
      <c r="C364" s="87">
        <v>5</v>
      </c>
      <c r="D364" s="22"/>
      <c r="E364" s="22"/>
      <c r="F364" s="27">
        <f t="shared" si="62"/>
        <v>5</v>
      </c>
      <c r="G364" s="10"/>
    </row>
    <row r="365" spans="1:7" ht="15.75" x14ac:dyDescent="0.25">
      <c r="A365" s="80" t="s">
        <v>392</v>
      </c>
      <c r="B365" s="44"/>
      <c r="C365" s="87">
        <v>5</v>
      </c>
      <c r="D365" s="22"/>
      <c r="E365" s="22"/>
      <c r="F365" s="27">
        <f t="shared" si="62"/>
        <v>5</v>
      </c>
      <c r="G365" s="10"/>
    </row>
    <row r="366" spans="1:7" ht="31.5" x14ac:dyDescent="0.25">
      <c r="A366" s="17" t="s">
        <v>393</v>
      </c>
      <c r="B366" s="46"/>
      <c r="C366" s="87">
        <v>5</v>
      </c>
      <c r="D366" s="27">
        <v>-5</v>
      </c>
      <c r="E366" s="22"/>
      <c r="F366" s="27">
        <f t="shared" si="62"/>
        <v>0</v>
      </c>
      <c r="G366" s="10"/>
    </row>
    <row r="367" spans="1:7" ht="31.5" x14ac:dyDescent="0.25">
      <c r="A367" s="16" t="s">
        <v>394</v>
      </c>
      <c r="B367" s="88"/>
      <c r="C367" s="87">
        <v>0</v>
      </c>
      <c r="D367" s="27">
        <v>0</v>
      </c>
      <c r="E367" s="22"/>
      <c r="F367" s="27">
        <f t="shared" si="62"/>
        <v>0</v>
      </c>
      <c r="G367" s="10"/>
    </row>
    <row r="368" spans="1:7" ht="31.5" x14ac:dyDescent="0.25">
      <c r="A368" s="16" t="s">
        <v>395</v>
      </c>
      <c r="B368" s="88"/>
      <c r="C368" s="87">
        <v>5</v>
      </c>
      <c r="D368" s="22"/>
      <c r="E368" s="22"/>
      <c r="F368" s="27">
        <f t="shared" si="62"/>
        <v>5</v>
      </c>
      <c r="G368" s="10"/>
    </row>
    <row r="369" spans="1:7" ht="31.5" x14ac:dyDescent="0.25">
      <c r="A369" s="16" t="s">
        <v>397</v>
      </c>
      <c r="B369" s="88"/>
      <c r="C369" s="87">
        <v>5</v>
      </c>
      <c r="D369" s="22"/>
      <c r="E369" s="22"/>
      <c r="F369" s="27">
        <f t="shared" si="62"/>
        <v>5</v>
      </c>
      <c r="G369" s="10"/>
    </row>
    <row r="370" spans="1:7" ht="31.5" x14ac:dyDescent="0.25">
      <c r="A370" s="16" t="s">
        <v>398</v>
      </c>
      <c r="B370" s="88"/>
      <c r="C370" s="87">
        <v>5</v>
      </c>
      <c r="D370" s="22"/>
      <c r="E370" s="22"/>
      <c r="F370" s="27">
        <f t="shared" si="62"/>
        <v>5</v>
      </c>
      <c r="G370" s="10"/>
    </row>
    <row r="371" spans="1:7" ht="31.5" x14ac:dyDescent="0.25">
      <c r="A371" s="90" t="s">
        <v>399</v>
      </c>
      <c r="B371" s="88"/>
      <c r="C371" s="87">
        <v>190</v>
      </c>
      <c r="D371" s="27"/>
      <c r="E371" s="22"/>
      <c r="F371" s="27">
        <f t="shared" si="62"/>
        <v>190</v>
      </c>
      <c r="G371" s="10"/>
    </row>
    <row r="372" spans="1:7" ht="31.5" x14ac:dyDescent="0.25">
      <c r="A372" s="16" t="s">
        <v>404</v>
      </c>
      <c r="B372" s="88"/>
      <c r="C372" s="87">
        <v>5</v>
      </c>
      <c r="D372" s="22"/>
      <c r="E372" s="22"/>
      <c r="F372" s="27">
        <f t="shared" si="62"/>
        <v>5</v>
      </c>
      <c r="G372" s="10"/>
    </row>
    <row r="373" spans="1:7" ht="31.5" x14ac:dyDescent="0.25">
      <c r="A373" s="16" t="s">
        <v>405</v>
      </c>
      <c r="B373" s="88"/>
      <c r="C373" s="87">
        <v>0</v>
      </c>
      <c r="D373" s="27"/>
      <c r="E373" s="22"/>
      <c r="F373" s="27">
        <f t="shared" si="62"/>
        <v>0</v>
      </c>
      <c r="G373" s="10"/>
    </row>
    <row r="374" spans="1:7" ht="15.75" x14ac:dyDescent="0.25">
      <c r="A374" s="20" t="s">
        <v>212</v>
      </c>
      <c r="B374" s="13" t="s">
        <v>139</v>
      </c>
      <c r="C374" s="22">
        <f>+C377+C378+C379+C380+C383+C381+C382+C384+C385+C386+C387+C388+C389+C390+C391+C392+C393+C394+C395+C396+C397+C398+C399+C400+C401+C402+C403+C404+C405+C406+C407+C408+C409+C410+C411+C412+C376+C375</f>
        <v>3208</v>
      </c>
      <c r="D374" s="22">
        <f t="shared" ref="D374:F374" si="65">+D377+D378+D379+D380+D383+D381+D382+D384+D385+D386+D387+D388+D389+D390+D391+D392+D393+D394+D395+D396+D397+D398+D399+D400+D401+D402+D403+D404+D405+D406+D407+D408+D409+D410+D411+D412+D376+D375</f>
        <v>0</v>
      </c>
      <c r="E374" s="22">
        <f t="shared" si="65"/>
        <v>0</v>
      </c>
      <c r="F374" s="22">
        <f t="shared" si="65"/>
        <v>3208</v>
      </c>
      <c r="G374" s="10"/>
    </row>
    <row r="375" spans="1:7" ht="31.5" x14ac:dyDescent="0.25">
      <c r="A375" s="16" t="s">
        <v>405</v>
      </c>
      <c r="B375" s="13"/>
      <c r="C375" s="27">
        <v>5</v>
      </c>
      <c r="D375" s="27"/>
      <c r="E375" s="27"/>
      <c r="F375" s="27">
        <v>5</v>
      </c>
      <c r="G375" s="10"/>
    </row>
    <row r="376" spans="1:7" ht="31.5" x14ac:dyDescent="0.25">
      <c r="A376" s="16" t="s">
        <v>399</v>
      </c>
      <c r="B376" s="13"/>
      <c r="C376" s="27">
        <v>10</v>
      </c>
      <c r="D376" s="27"/>
      <c r="E376" s="27"/>
      <c r="F376" s="27">
        <v>10</v>
      </c>
      <c r="G376" s="10"/>
    </row>
    <row r="377" spans="1:7" ht="31.5" x14ac:dyDescent="0.25">
      <c r="A377" s="94" t="s">
        <v>419</v>
      </c>
      <c r="B377" s="13"/>
      <c r="C377" s="27">
        <v>120</v>
      </c>
      <c r="D377" s="22"/>
      <c r="E377" s="22"/>
      <c r="F377" s="27">
        <f t="shared" si="62"/>
        <v>120</v>
      </c>
      <c r="G377" s="10"/>
    </row>
    <row r="378" spans="1:7" ht="31.5" x14ac:dyDescent="0.25">
      <c r="A378" s="94" t="s">
        <v>420</v>
      </c>
      <c r="B378" s="13"/>
      <c r="C378" s="27">
        <v>120</v>
      </c>
      <c r="D378" s="22"/>
      <c r="E378" s="22"/>
      <c r="F378" s="27">
        <f t="shared" si="62"/>
        <v>120</v>
      </c>
      <c r="G378" s="10"/>
    </row>
    <row r="379" spans="1:7" ht="31.5" x14ac:dyDescent="0.25">
      <c r="A379" s="95" t="s">
        <v>421</v>
      </c>
      <c r="B379" s="13"/>
      <c r="C379" s="27">
        <v>120</v>
      </c>
      <c r="D379" s="22"/>
      <c r="E379" s="22"/>
      <c r="F379" s="27">
        <f t="shared" si="62"/>
        <v>120</v>
      </c>
      <c r="G379" s="10"/>
    </row>
    <row r="380" spans="1:7" ht="15.75" x14ac:dyDescent="0.25">
      <c r="A380" s="96" t="s">
        <v>424</v>
      </c>
      <c r="B380" s="91"/>
      <c r="C380" s="27">
        <v>98</v>
      </c>
      <c r="D380" s="22"/>
      <c r="E380" s="22"/>
      <c r="F380" s="27">
        <f t="shared" si="62"/>
        <v>98</v>
      </c>
      <c r="G380" s="10"/>
    </row>
    <row r="381" spans="1:7" ht="15.75" x14ac:dyDescent="0.25">
      <c r="A381" s="96" t="s">
        <v>425</v>
      </c>
      <c r="B381" s="91"/>
      <c r="C381" s="27">
        <v>100</v>
      </c>
      <c r="D381" s="22"/>
      <c r="E381" s="22"/>
      <c r="F381" s="27">
        <f t="shared" si="62"/>
        <v>100</v>
      </c>
      <c r="G381" s="10"/>
    </row>
    <row r="382" spans="1:7" ht="15.75" x14ac:dyDescent="0.25">
      <c r="A382" s="96" t="s">
        <v>426</v>
      </c>
      <c r="B382" s="91"/>
      <c r="C382" s="27">
        <v>120</v>
      </c>
      <c r="D382" s="22"/>
      <c r="E382" s="22"/>
      <c r="F382" s="27">
        <f t="shared" si="62"/>
        <v>120</v>
      </c>
      <c r="G382" s="10"/>
    </row>
    <row r="383" spans="1:7" ht="15.75" x14ac:dyDescent="0.25">
      <c r="A383" s="96" t="s">
        <v>427</v>
      </c>
      <c r="B383" s="91"/>
      <c r="C383" s="27">
        <v>95</v>
      </c>
      <c r="D383" s="22"/>
      <c r="E383" s="22"/>
      <c r="F383" s="27">
        <f t="shared" si="62"/>
        <v>95</v>
      </c>
      <c r="G383" s="10"/>
    </row>
    <row r="384" spans="1:7" ht="31.5" x14ac:dyDescent="0.25">
      <c r="A384" s="96" t="s">
        <v>428</v>
      </c>
      <c r="B384" s="91"/>
      <c r="C384" s="27">
        <v>14</v>
      </c>
      <c r="D384" s="22"/>
      <c r="E384" s="22"/>
      <c r="F384" s="27">
        <f t="shared" si="62"/>
        <v>14</v>
      </c>
      <c r="G384" s="10"/>
    </row>
    <row r="385" spans="1:7" ht="15.75" x14ac:dyDescent="0.25">
      <c r="A385" s="96" t="s">
        <v>429</v>
      </c>
      <c r="B385" s="91"/>
      <c r="C385" s="27">
        <v>52</v>
      </c>
      <c r="D385" s="27"/>
      <c r="E385" s="22"/>
      <c r="F385" s="27">
        <f t="shared" si="62"/>
        <v>52</v>
      </c>
      <c r="G385" s="10"/>
    </row>
    <row r="386" spans="1:7" ht="31.5" x14ac:dyDescent="0.25">
      <c r="A386" s="16" t="s">
        <v>430</v>
      </c>
      <c r="B386" s="91"/>
      <c r="C386" s="27">
        <v>33</v>
      </c>
      <c r="D386" s="22"/>
      <c r="E386" s="22"/>
      <c r="F386" s="27">
        <f t="shared" si="62"/>
        <v>33</v>
      </c>
      <c r="G386" s="10"/>
    </row>
    <row r="387" spans="1:7" ht="15.75" x14ac:dyDescent="0.25">
      <c r="A387" s="16" t="s">
        <v>431</v>
      </c>
      <c r="B387" s="91"/>
      <c r="C387" s="27">
        <v>25</v>
      </c>
      <c r="D387" s="22"/>
      <c r="E387" s="22"/>
      <c r="F387" s="27">
        <f t="shared" si="62"/>
        <v>25</v>
      </c>
      <c r="G387" s="10"/>
    </row>
    <row r="388" spans="1:7" ht="15.75" x14ac:dyDescent="0.25">
      <c r="A388" s="16" t="s">
        <v>432</v>
      </c>
      <c r="B388" s="91"/>
      <c r="C388" s="27">
        <v>26</v>
      </c>
      <c r="D388" s="22"/>
      <c r="E388" s="22"/>
      <c r="F388" s="27">
        <f t="shared" si="62"/>
        <v>26</v>
      </c>
      <c r="G388" s="10"/>
    </row>
    <row r="389" spans="1:7" ht="15.75" x14ac:dyDescent="0.25">
      <c r="A389" s="16" t="s">
        <v>433</v>
      </c>
      <c r="B389" s="91"/>
      <c r="C389" s="27">
        <v>20</v>
      </c>
      <c r="D389" s="22"/>
      <c r="E389" s="22"/>
      <c r="F389" s="27">
        <f t="shared" si="62"/>
        <v>20</v>
      </c>
      <c r="G389" s="10"/>
    </row>
    <row r="390" spans="1:7" ht="15.75" x14ac:dyDescent="0.25">
      <c r="A390" s="16" t="s">
        <v>434</v>
      </c>
      <c r="B390" s="91"/>
      <c r="C390" s="27">
        <v>84</v>
      </c>
      <c r="D390" s="27"/>
      <c r="E390" s="22"/>
      <c r="F390" s="27">
        <f t="shared" si="62"/>
        <v>84</v>
      </c>
      <c r="G390" s="10"/>
    </row>
    <row r="391" spans="1:7" ht="15.75" x14ac:dyDescent="0.25">
      <c r="A391" s="16" t="s">
        <v>435</v>
      </c>
      <c r="B391" s="91"/>
      <c r="C391" s="27">
        <v>61</v>
      </c>
      <c r="D391" s="27"/>
      <c r="E391" s="22"/>
      <c r="F391" s="27">
        <f t="shared" si="62"/>
        <v>61</v>
      </c>
      <c r="G391" s="10"/>
    </row>
    <row r="392" spans="1:7" ht="15.75" x14ac:dyDescent="0.25">
      <c r="A392" s="16" t="s">
        <v>436</v>
      </c>
      <c r="B392" s="91"/>
      <c r="C392" s="27">
        <v>27</v>
      </c>
      <c r="D392" s="22"/>
      <c r="E392" s="22"/>
      <c r="F392" s="27">
        <f t="shared" si="62"/>
        <v>27</v>
      </c>
      <c r="G392" s="10"/>
    </row>
    <row r="393" spans="1:7" ht="15.75" x14ac:dyDescent="0.25">
      <c r="A393" s="16" t="s">
        <v>437</v>
      </c>
      <c r="B393" s="91"/>
      <c r="C393" s="27">
        <v>153</v>
      </c>
      <c r="D393" s="22"/>
      <c r="E393" s="22"/>
      <c r="F393" s="27">
        <f t="shared" si="62"/>
        <v>153</v>
      </c>
      <c r="G393" s="10"/>
    </row>
    <row r="394" spans="1:7" ht="15.75" x14ac:dyDescent="0.25">
      <c r="A394" s="16" t="s">
        <v>438</v>
      </c>
      <c r="B394" s="91"/>
      <c r="C394" s="27">
        <v>137</v>
      </c>
      <c r="D394" s="27"/>
      <c r="E394" s="22"/>
      <c r="F394" s="27">
        <f t="shared" si="62"/>
        <v>137</v>
      </c>
      <c r="G394" s="10"/>
    </row>
    <row r="395" spans="1:7" ht="15.75" x14ac:dyDescent="0.25">
      <c r="A395" s="16" t="s">
        <v>439</v>
      </c>
      <c r="B395" s="91"/>
      <c r="C395" s="27">
        <v>125</v>
      </c>
      <c r="D395" s="22"/>
      <c r="E395" s="22"/>
      <c r="F395" s="27">
        <f t="shared" si="62"/>
        <v>125</v>
      </c>
      <c r="G395" s="10"/>
    </row>
    <row r="396" spans="1:7" ht="15.75" x14ac:dyDescent="0.25">
      <c r="A396" s="16" t="s">
        <v>440</v>
      </c>
      <c r="B396" s="91"/>
      <c r="C396" s="27">
        <v>230</v>
      </c>
      <c r="D396" s="22"/>
      <c r="E396" s="22"/>
      <c r="F396" s="27">
        <f t="shared" si="62"/>
        <v>230</v>
      </c>
      <c r="G396" s="10"/>
    </row>
    <row r="397" spans="1:7" ht="15.75" x14ac:dyDescent="0.25">
      <c r="A397" s="76" t="s">
        <v>402</v>
      </c>
      <c r="B397" s="13"/>
      <c r="C397" s="27">
        <v>72</v>
      </c>
      <c r="D397" s="27"/>
      <c r="E397" s="22"/>
      <c r="F397" s="27">
        <f t="shared" si="62"/>
        <v>72</v>
      </c>
      <c r="G397" s="10"/>
    </row>
    <row r="398" spans="1:7" ht="15.75" x14ac:dyDescent="0.25">
      <c r="A398" s="16" t="s">
        <v>400</v>
      </c>
      <c r="B398" s="13"/>
      <c r="C398" s="27">
        <v>5</v>
      </c>
      <c r="D398" s="22"/>
      <c r="E398" s="22"/>
      <c r="F398" s="27">
        <f t="shared" si="62"/>
        <v>5</v>
      </c>
      <c r="G398" s="10"/>
    </row>
    <row r="399" spans="1:7" ht="15.75" x14ac:dyDescent="0.25">
      <c r="A399" s="90" t="s">
        <v>401</v>
      </c>
      <c r="B399" s="13"/>
      <c r="C399" s="27">
        <v>5</v>
      </c>
      <c r="D399" s="22"/>
      <c r="E399" s="22"/>
      <c r="F399" s="27">
        <f t="shared" si="62"/>
        <v>5</v>
      </c>
      <c r="G399" s="10"/>
    </row>
    <row r="400" spans="1:7" ht="15.75" x14ac:dyDescent="0.25">
      <c r="A400" s="16" t="s">
        <v>396</v>
      </c>
      <c r="B400" s="13"/>
      <c r="C400" s="27">
        <v>0</v>
      </c>
      <c r="D400" s="27">
        <v>0</v>
      </c>
      <c r="E400" s="22"/>
      <c r="F400" s="27">
        <f t="shared" si="62"/>
        <v>0</v>
      </c>
      <c r="G400" s="10"/>
    </row>
    <row r="401" spans="1:7" ht="47.25" x14ac:dyDescent="0.25">
      <c r="A401" s="16" t="s">
        <v>408</v>
      </c>
      <c r="B401" s="91"/>
      <c r="C401" s="27">
        <v>81</v>
      </c>
      <c r="D401" s="27"/>
      <c r="E401" s="22"/>
      <c r="F401" s="27">
        <f t="shared" si="62"/>
        <v>81</v>
      </c>
      <c r="G401" s="10"/>
    </row>
    <row r="402" spans="1:7" ht="31.5" x14ac:dyDescent="0.25">
      <c r="A402" s="16" t="s">
        <v>409</v>
      </c>
      <c r="B402" s="91"/>
      <c r="C402" s="27">
        <v>55</v>
      </c>
      <c r="D402" s="27"/>
      <c r="E402" s="22"/>
      <c r="F402" s="27">
        <f t="shared" si="62"/>
        <v>55</v>
      </c>
      <c r="G402" s="10"/>
    </row>
    <row r="403" spans="1:7" ht="47.25" x14ac:dyDescent="0.25">
      <c r="A403" s="16" t="s">
        <v>410</v>
      </c>
      <c r="B403" s="91"/>
      <c r="C403" s="27">
        <v>5</v>
      </c>
      <c r="D403" s="22"/>
      <c r="E403" s="22"/>
      <c r="F403" s="27">
        <f t="shared" si="62"/>
        <v>5</v>
      </c>
      <c r="G403" s="10"/>
    </row>
    <row r="404" spans="1:7" ht="15.75" x14ac:dyDescent="0.25">
      <c r="A404" s="12" t="s">
        <v>325</v>
      </c>
      <c r="B404" s="13"/>
      <c r="C404" s="27">
        <v>1050</v>
      </c>
      <c r="D404" s="22"/>
      <c r="E404" s="22"/>
      <c r="F404" s="27">
        <f t="shared" si="62"/>
        <v>1050</v>
      </c>
      <c r="G404" s="10"/>
    </row>
    <row r="405" spans="1:7" ht="31.5" x14ac:dyDescent="0.25">
      <c r="A405" s="69" t="s">
        <v>378</v>
      </c>
      <c r="B405" s="13"/>
      <c r="C405" s="27">
        <v>50</v>
      </c>
      <c r="D405" s="22"/>
      <c r="E405" s="22"/>
      <c r="F405" s="27">
        <f t="shared" si="62"/>
        <v>50</v>
      </c>
      <c r="G405" s="10"/>
    </row>
    <row r="406" spans="1:7" ht="15.75" x14ac:dyDescent="0.25">
      <c r="A406" s="69" t="s">
        <v>379</v>
      </c>
      <c r="B406" s="70"/>
      <c r="C406" s="27">
        <v>15</v>
      </c>
      <c r="D406" s="22"/>
      <c r="E406" s="22"/>
      <c r="F406" s="27">
        <f t="shared" si="62"/>
        <v>15</v>
      </c>
      <c r="G406" s="10"/>
    </row>
    <row r="407" spans="1:7" ht="15.75" x14ac:dyDescent="0.25">
      <c r="A407" s="14" t="s">
        <v>380</v>
      </c>
      <c r="B407" s="70"/>
      <c r="C407" s="68">
        <v>5</v>
      </c>
      <c r="D407" s="22"/>
      <c r="E407" s="22"/>
      <c r="F407" s="27">
        <f t="shared" si="62"/>
        <v>5</v>
      </c>
      <c r="G407" s="10"/>
    </row>
    <row r="408" spans="1:7" ht="15.75" x14ac:dyDescent="0.25">
      <c r="A408" s="14" t="s">
        <v>382</v>
      </c>
      <c r="B408" s="70"/>
      <c r="C408" s="68">
        <v>5</v>
      </c>
      <c r="D408" s="22"/>
      <c r="E408" s="22"/>
      <c r="F408" s="27">
        <f t="shared" ref="F408:F477" si="66">+C408+D408+E408</f>
        <v>5</v>
      </c>
      <c r="G408" s="10"/>
    </row>
    <row r="409" spans="1:7" ht="15.75" x14ac:dyDescent="0.25">
      <c r="A409" s="14" t="s">
        <v>381</v>
      </c>
      <c r="B409" s="70"/>
      <c r="C409" s="68">
        <v>5</v>
      </c>
      <c r="D409" s="22"/>
      <c r="E409" s="22"/>
      <c r="F409" s="27">
        <f t="shared" si="66"/>
        <v>5</v>
      </c>
      <c r="G409" s="10"/>
    </row>
    <row r="410" spans="1:7" ht="17.25" customHeight="1" x14ac:dyDescent="0.25">
      <c r="A410" s="14" t="s">
        <v>363</v>
      </c>
      <c r="B410" s="70"/>
      <c r="C410" s="68">
        <v>20</v>
      </c>
      <c r="D410" s="22"/>
      <c r="E410" s="22"/>
      <c r="F410" s="27">
        <f t="shared" si="66"/>
        <v>20</v>
      </c>
      <c r="G410" s="10"/>
    </row>
    <row r="411" spans="1:7" ht="17.25" customHeight="1" x14ac:dyDescent="0.25">
      <c r="A411" s="14" t="s">
        <v>364</v>
      </c>
      <c r="B411" s="13"/>
      <c r="C411" s="68">
        <v>50</v>
      </c>
      <c r="D411" s="22"/>
      <c r="E411" s="22"/>
      <c r="F411" s="27">
        <f t="shared" si="66"/>
        <v>50</v>
      </c>
      <c r="G411" s="10"/>
    </row>
    <row r="412" spans="1:7" ht="17.25" customHeight="1" x14ac:dyDescent="0.25">
      <c r="A412" s="17" t="s">
        <v>486</v>
      </c>
      <c r="B412" s="13"/>
      <c r="C412" s="68">
        <v>10</v>
      </c>
      <c r="D412" s="22"/>
      <c r="E412" s="22"/>
      <c r="F412" s="27">
        <f t="shared" si="66"/>
        <v>10</v>
      </c>
      <c r="G412" s="10"/>
    </row>
    <row r="413" spans="1:7" ht="15.75" x14ac:dyDescent="0.25">
      <c r="A413" s="59" t="s">
        <v>190</v>
      </c>
      <c r="B413" s="13" t="s">
        <v>115</v>
      </c>
      <c r="C413" s="22">
        <f>+C414+C415+C416+C417</f>
        <v>9882</v>
      </c>
      <c r="D413" s="22"/>
      <c r="E413" s="22"/>
      <c r="F413" s="22">
        <f t="shared" si="66"/>
        <v>9882</v>
      </c>
      <c r="G413" s="10"/>
    </row>
    <row r="414" spans="1:7" ht="15.75" x14ac:dyDescent="0.25">
      <c r="A414" s="12" t="s">
        <v>2</v>
      </c>
      <c r="B414" s="46"/>
      <c r="C414" s="27">
        <v>5024</v>
      </c>
      <c r="D414" s="27"/>
      <c r="E414" s="27"/>
      <c r="F414" s="27">
        <f t="shared" si="66"/>
        <v>5024</v>
      </c>
      <c r="G414" s="10"/>
    </row>
    <row r="415" spans="1:7" ht="15.75" x14ac:dyDescent="0.25">
      <c r="A415" s="12" t="s">
        <v>171</v>
      </c>
      <c r="B415" s="46"/>
      <c r="C415" s="27">
        <v>3650</v>
      </c>
      <c r="D415" s="27"/>
      <c r="E415" s="27"/>
      <c r="F415" s="27">
        <f t="shared" si="66"/>
        <v>3650</v>
      </c>
      <c r="G415" s="10"/>
    </row>
    <row r="416" spans="1:7" ht="15.75" x14ac:dyDescent="0.25">
      <c r="A416" s="29" t="s">
        <v>205</v>
      </c>
      <c r="B416" s="46"/>
      <c r="C416" s="27">
        <v>45</v>
      </c>
      <c r="D416" s="27"/>
      <c r="E416" s="27"/>
      <c r="F416" s="27">
        <f t="shared" si="66"/>
        <v>45</v>
      </c>
      <c r="G416" s="10"/>
    </row>
    <row r="417" spans="1:7" ht="15.75" x14ac:dyDescent="0.25">
      <c r="A417" s="12" t="s">
        <v>191</v>
      </c>
      <c r="B417" s="46"/>
      <c r="C417" s="27">
        <v>1163</v>
      </c>
      <c r="D417" s="27"/>
      <c r="E417" s="27"/>
      <c r="F417" s="27">
        <f t="shared" si="66"/>
        <v>1163</v>
      </c>
      <c r="G417" s="10"/>
    </row>
    <row r="418" spans="1:7" ht="15.75" x14ac:dyDescent="0.25">
      <c r="A418" s="20" t="s">
        <v>17</v>
      </c>
      <c r="B418" s="13" t="s">
        <v>116</v>
      </c>
      <c r="C418" s="21">
        <f>+C419+C423</f>
        <v>202</v>
      </c>
      <c r="D418" s="21">
        <f t="shared" ref="D418:F418" si="67">+D419+D423</f>
        <v>0</v>
      </c>
      <c r="E418" s="21">
        <f t="shared" si="67"/>
        <v>0</v>
      </c>
      <c r="F418" s="21">
        <f t="shared" si="67"/>
        <v>202</v>
      </c>
      <c r="G418" s="10"/>
    </row>
    <row r="419" spans="1:7" ht="15.75" x14ac:dyDescent="0.25">
      <c r="A419" s="20" t="s">
        <v>45</v>
      </c>
      <c r="B419" s="13"/>
      <c r="C419" s="68">
        <f>C420+C421+C422</f>
        <v>182</v>
      </c>
      <c r="D419" s="68"/>
      <c r="E419" s="68"/>
      <c r="F419" s="68">
        <f t="shared" ref="F419" si="68">F420+F421+F422</f>
        <v>182</v>
      </c>
      <c r="G419" s="10"/>
    </row>
    <row r="420" spans="1:7" ht="15.75" x14ac:dyDescent="0.25">
      <c r="A420" s="12" t="s">
        <v>243</v>
      </c>
      <c r="B420" s="13"/>
      <c r="C420" s="68">
        <v>172</v>
      </c>
      <c r="D420" s="27"/>
      <c r="E420" s="27"/>
      <c r="F420" s="27">
        <f t="shared" si="66"/>
        <v>172</v>
      </c>
      <c r="G420" s="10"/>
    </row>
    <row r="421" spans="1:7" ht="15.75" x14ac:dyDescent="0.25">
      <c r="A421" s="104" t="s">
        <v>472</v>
      </c>
      <c r="B421" s="13"/>
      <c r="C421" s="68">
        <v>5</v>
      </c>
      <c r="D421" s="22"/>
      <c r="E421" s="22"/>
      <c r="F421" s="27">
        <f t="shared" si="66"/>
        <v>5</v>
      </c>
      <c r="G421" s="10"/>
    </row>
    <row r="422" spans="1:7" ht="15.75" x14ac:dyDescent="0.25">
      <c r="A422" s="14" t="s">
        <v>473</v>
      </c>
      <c r="B422" s="13"/>
      <c r="C422" s="68">
        <v>5</v>
      </c>
      <c r="D422" s="22"/>
      <c r="E422" s="22"/>
      <c r="F422" s="27">
        <f t="shared" si="66"/>
        <v>5</v>
      </c>
      <c r="G422" s="10"/>
    </row>
    <row r="423" spans="1:7" ht="15.75" x14ac:dyDescent="0.25">
      <c r="A423" s="20" t="s">
        <v>44</v>
      </c>
      <c r="B423" s="13"/>
      <c r="C423" s="21">
        <f>+C424+C425+C426</f>
        <v>20</v>
      </c>
      <c r="D423" s="22"/>
      <c r="E423" s="22"/>
      <c r="F423" s="27">
        <f t="shared" si="66"/>
        <v>20</v>
      </c>
      <c r="G423" s="10"/>
    </row>
    <row r="424" spans="1:7" ht="15.75" x14ac:dyDescent="0.25">
      <c r="A424" s="104" t="s">
        <v>474</v>
      </c>
      <c r="B424" s="13"/>
      <c r="C424" s="68">
        <v>10</v>
      </c>
      <c r="D424" s="22"/>
      <c r="E424" s="22"/>
      <c r="F424" s="27">
        <f t="shared" si="66"/>
        <v>10</v>
      </c>
      <c r="G424" s="10"/>
    </row>
    <row r="425" spans="1:7" ht="15.75" x14ac:dyDescent="0.25">
      <c r="A425" s="104" t="s">
        <v>475</v>
      </c>
      <c r="B425" s="13"/>
      <c r="C425" s="68">
        <v>5</v>
      </c>
      <c r="D425" s="22"/>
      <c r="E425" s="22"/>
      <c r="F425" s="27">
        <f t="shared" si="66"/>
        <v>5</v>
      </c>
      <c r="G425" s="10"/>
    </row>
    <row r="426" spans="1:7" ht="15.75" x14ac:dyDescent="0.25">
      <c r="A426" s="104" t="s">
        <v>476</v>
      </c>
      <c r="B426" s="13"/>
      <c r="C426" s="68">
        <v>5</v>
      </c>
      <c r="D426" s="22"/>
      <c r="E426" s="22"/>
      <c r="F426" s="27">
        <f t="shared" si="66"/>
        <v>5</v>
      </c>
      <c r="G426" s="10"/>
    </row>
    <row r="427" spans="1:7" ht="15.75" x14ac:dyDescent="0.25">
      <c r="A427" s="20" t="s">
        <v>248</v>
      </c>
      <c r="B427" s="13" t="s">
        <v>152</v>
      </c>
      <c r="C427" s="21">
        <v>350</v>
      </c>
      <c r="D427" s="22"/>
      <c r="E427" s="22"/>
      <c r="F427" s="22">
        <f t="shared" si="66"/>
        <v>350</v>
      </c>
      <c r="G427" s="10"/>
    </row>
    <row r="428" spans="1:7" ht="15.75" x14ac:dyDescent="0.25">
      <c r="A428" s="20" t="s">
        <v>169</v>
      </c>
      <c r="B428" s="13" t="s">
        <v>117</v>
      </c>
      <c r="C428" s="21">
        <f>+C429+C442</f>
        <v>5726</v>
      </c>
      <c r="D428" s="21">
        <f t="shared" ref="D428:F428" si="69">+D429+D442</f>
        <v>113</v>
      </c>
      <c r="E428" s="21">
        <f t="shared" si="69"/>
        <v>-350</v>
      </c>
      <c r="F428" s="21">
        <f t="shared" si="69"/>
        <v>5489</v>
      </c>
      <c r="G428" s="10"/>
    </row>
    <row r="429" spans="1:7" ht="15.75" x14ac:dyDescent="0.25">
      <c r="A429" s="20" t="s">
        <v>45</v>
      </c>
      <c r="B429" s="13"/>
      <c r="C429" s="68">
        <f>+C430+C431+C433+C434+C435+C436+C438+C439+C440+C441+C437+C432</f>
        <v>4196</v>
      </c>
      <c r="D429" s="68">
        <f t="shared" ref="D429:F429" si="70">+D430+D431+D433+D434+D435+D436+D438+D439+D440+D441+D437+D432</f>
        <v>533</v>
      </c>
      <c r="E429" s="68">
        <f t="shared" si="70"/>
        <v>-350</v>
      </c>
      <c r="F429" s="68">
        <f t="shared" si="70"/>
        <v>4379</v>
      </c>
      <c r="G429" s="10"/>
    </row>
    <row r="430" spans="1:7" ht="15.75" x14ac:dyDescent="0.25">
      <c r="A430" s="12" t="s">
        <v>224</v>
      </c>
      <c r="B430" s="13"/>
      <c r="C430" s="68">
        <v>50</v>
      </c>
      <c r="D430" s="22"/>
      <c r="E430" s="22"/>
      <c r="F430" s="27">
        <f t="shared" si="66"/>
        <v>50</v>
      </c>
      <c r="G430" s="10"/>
    </row>
    <row r="431" spans="1:7" ht="15.75" x14ac:dyDescent="0.25">
      <c r="A431" s="14" t="s">
        <v>246</v>
      </c>
      <c r="B431" s="46"/>
      <c r="C431" s="27">
        <v>3400</v>
      </c>
      <c r="D431" s="27">
        <v>500</v>
      </c>
      <c r="E431" s="27">
        <v>-500</v>
      </c>
      <c r="F431" s="27">
        <f t="shared" si="66"/>
        <v>3400</v>
      </c>
      <c r="G431" s="10"/>
    </row>
    <row r="432" spans="1:7" ht="15.75" x14ac:dyDescent="0.25">
      <c r="A432" s="122" t="s">
        <v>554</v>
      </c>
      <c r="B432" s="46"/>
      <c r="C432" s="27">
        <v>0</v>
      </c>
      <c r="D432" s="27">
        <v>33</v>
      </c>
      <c r="E432" s="27"/>
      <c r="F432" s="27">
        <v>33</v>
      </c>
      <c r="G432" s="10"/>
    </row>
    <row r="433" spans="1:7" ht="47.25" x14ac:dyDescent="0.25">
      <c r="A433" s="105" t="s">
        <v>479</v>
      </c>
      <c r="B433" s="46"/>
      <c r="C433" s="27">
        <v>45</v>
      </c>
      <c r="D433" s="27"/>
      <c r="E433" s="27"/>
      <c r="F433" s="27">
        <f t="shared" si="66"/>
        <v>45</v>
      </c>
      <c r="G433" s="10"/>
    </row>
    <row r="434" spans="1:7" ht="31.5" x14ac:dyDescent="0.25">
      <c r="A434" s="105" t="s">
        <v>480</v>
      </c>
      <c r="B434" s="46"/>
      <c r="C434" s="27">
        <v>50</v>
      </c>
      <c r="D434" s="22"/>
      <c r="E434" s="22"/>
      <c r="F434" s="27">
        <f t="shared" si="66"/>
        <v>50</v>
      </c>
      <c r="G434" s="10"/>
    </row>
    <row r="435" spans="1:7" ht="15.75" x14ac:dyDescent="0.25">
      <c r="A435" s="15" t="s">
        <v>482</v>
      </c>
      <c r="B435" s="46"/>
      <c r="C435" s="27">
        <v>50</v>
      </c>
      <c r="D435" s="22"/>
      <c r="E435" s="22"/>
      <c r="F435" s="27">
        <f t="shared" si="66"/>
        <v>50</v>
      </c>
      <c r="G435" s="10"/>
    </row>
    <row r="436" spans="1:7" ht="15.75" x14ac:dyDescent="0.25">
      <c r="A436" s="69" t="s">
        <v>483</v>
      </c>
      <c r="B436" s="46"/>
      <c r="C436" s="27">
        <v>139</v>
      </c>
      <c r="D436" s="22"/>
      <c r="E436" s="22"/>
      <c r="F436" s="27">
        <f t="shared" si="66"/>
        <v>139</v>
      </c>
      <c r="G436" s="10"/>
    </row>
    <row r="437" spans="1:7" ht="15.75" x14ac:dyDescent="0.25">
      <c r="A437" s="69" t="s">
        <v>550</v>
      </c>
      <c r="B437" s="46"/>
      <c r="C437" s="27">
        <v>0</v>
      </c>
      <c r="D437" s="27">
        <v>0</v>
      </c>
      <c r="E437" s="27">
        <v>150</v>
      </c>
      <c r="F437" s="27">
        <f t="shared" si="66"/>
        <v>150</v>
      </c>
      <c r="G437" s="10"/>
    </row>
    <row r="438" spans="1:7" ht="15.75" x14ac:dyDescent="0.25">
      <c r="A438" s="69" t="s">
        <v>484</v>
      </c>
      <c r="B438" s="46"/>
      <c r="C438" s="27">
        <v>90</v>
      </c>
      <c r="D438" s="22"/>
      <c r="E438" s="22"/>
      <c r="F438" s="27">
        <f t="shared" si="66"/>
        <v>90</v>
      </c>
      <c r="G438" s="10"/>
    </row>
    <row r="439" spans="1:7" ht="15.75" x14ac:dyDescent="0.25">
      <c r="A439" s="14" t="s">
        <v>485</v>
      </c>
      <c r="B439" s="46"/>
      <c r="C439" s="27">
        <v>290</v>
      </c>
      <c r="D439" s="22"/>
      <c r="E439" s="22"/>
      <c r="F439" s="27">
        <f t="shared" si="66"/>
        <v>290</v>
      </c>
      <c r="G439" s="10"/>
    </row>
    <row r="440" spans="1:7" ht="15.75" x14ac:dyDescent="0.25">
      <c r="A440" s="14" t="s">
        <v>247</v>
      </c>
      <c r="B440" s="46"/>
      <c r="C440" s="27">
        <v>70</v>
      </c>
      <c r="D440" s="22"/>
      <c r="E440" s="22"/>
      <c r="F440" s="27">
        <f t="shared" si="66"/>
        <v>70</v>
      </c>
      <c r="G440" s="10"/>
    </row>
    <row r="441" spans="1:7" ht="15.75" customHeight="1" x14ac:dyDescent="0.25">
      <c r="A441" s="69" t="s">
        <v>327</v>
      </c>
      <c r="B441" s="44"/>
      <c r="C441" s="27">
        <v>12</v>
      </c>
      <c r="D441" s="22"/>
      <c r="E441" s="22"/>
      <c r="F441" s="27">
        <f t="shared" si="66"/>
        <v>12</v>
      </c>
      <c r="G441" s="10"/>
    </row>
    <row r="442" spans="1:7" ht="15.75" x14ac:dyDescent="0.25">
      <c r="A442" s="20" t="s">
        <v>44</v>
      </c>
      <c r="B442" s="13" t="s">
        <v>153</v>
      </c>
      <c r="C442" s="21">
        <f>+C443+C444+C445+C446+C447+C448</f>
        <v>1530</v>
      </c>
      <c r="D442" s="21">
        <f t="shared" ref="D442:F442" si="71">+D443+D444+D445+D446+D447+D448</f>
        <v>-420</v>
      </c>
      <c r="E442" s="21">
        <f t="shared" si="71"/>
        <v>0</v>
      </c>
      <c r="F442" s="21">
        <f t="shared" si="71"/>
        <v>1110</v>
      </c>
      <c r="G442" s="10"/>
    </row>
    <row r="443" spans="1:7" ht="17.25" customHeight="1" x14ac:dyDescent="0.25">
      <c r="A443" s="14" t="s">
        <v>423</v>
      </c>
      <c r="B443" s="46"/>
      <c r="C443" s="27">
        <v>5</v>
      </c>
      <c r="D443" s="22"/>
      <c r="E443" s="22"/>
      <c r="F443" s="27">
        <f t="shared" si="66"/>
        <v>5</v>
      </c>
      <c r="G443" s="10"/>
    </row>
    <row r="444" spans="1:7" ht="16.5" customHeight="1" x14ac:dyDescent="0.25">
      <c r="A444" s="65" t="s">
        <v>326</v>
      </c>
      <c r="B444" s="45"/>
      <c r="C444" s="55">
        <v>155</v>
      </c>
      <c r="D444" s="22"/>
      <c r="E444" s="22"/>
      <c r="F444" s="27">
        <f t="shared" si="66"/>
        <v>155</v>
      </c>
      <c r="G444" s="10"/>
    </row>
    <row r="445" spans="1:7" ht="38.25" customHeight="1" x14ac:dyDescent="0.25">
      <c r="A445" s="65" t="s">
        <v>317</v>
      </c>
      <c r="B445" s="45"/>
      <c r="C445" s="55">
        <v>490</v>
      </c>
      <c r="D445" s="27">
        <v>-490</v>
      </c>
      <c r="E445" s="22"/>
      <c r="F445" s="27">
        <f t="shared" si="66"/>
        <v>0</v>
      </c>
      <c r="G445" s="10"/>
    </row>
    <row r="446" spans="1:7" ht="41.25" customHeight="1" x14ac:dyDescent="0.25">
      <c r="A446" s="52" t="s">
        <v>481</v>
      </c>
      <c r="B446" s="45"/>
      <c r="C446" s="55">
        <v>875</v>
      </c>
      <c r="D446" s="22"/>
      <c r="E446" s="22"/>
      <c r="F446" s="27">
        <f t="shared" si="66"/>
        <v>875</v>
      </c>
      <c r="G446" s="10"/>
    </row>
    <row r="447" spans="1:7" ht="27.75" customHeight="1" x14ac:dyDescent="0.25">
      <c r="A447" s="52" t="s">
        <v>530</v>
      </c>
      <c r="B447" s="45"/>
      <c r="C447" s="55">
        <v>5</v>
      </c>
      <c r="D447" s="27"/>
      <c r="E447" s="22"/>
      <c r="F447" s="27">
        <f t="shared" si="66"/>
        <v>5</v>
      </c>
      <c r="G447" s="10"/>
    </row>
    <row r="448" spans="1:7" ht="34.5" customHeight="1" x14ac:dyDescent="0.25">
      <c r="A448" s="52" t="s">
        <v>549</v>
      </c>
      <c r="B448" s="45"/>
      <c r="C448" s="55">
        <v>0</v>
      </c>
      <c r="D448" s="27">
        <v>70</v>
      </c>
      <c r="E448" s="22"/>
      <c r="F448" s="27">
        <f t="shared" si="66"/>
        <v>70</v>
      </c>
      <c r="G448" s="10"/>
    </row>
    <row r="449" spans="1:7" ht="15.75" x14ac:dyDescent="0.25">
      <c r="A449" s="20" t="s">
        <v>199</v>
      </c>
      <c r="B449" s="13" t="s">
        <v>118</v>
      </c>
      <c r="C449" s="22">
        <f>+C450+C452</f>
        <v>480</v>
      </c>
      <c r="D449" s="22"/>
      <c r="E449" s="22"/>
      <c r="F449" s="22">
        <f t="shared" si="66"/>
        <v>480</v>
      </c>
      <c r="G449" s="10"/>
    </row>
    <row r="450" spans="1:7" ht="15.75" x14ac:dyDescent="0.25">
      <c r="A450" s="20" t="s">
        <v>57</v>
      </c>
      <c r="B450" s="13"/>
      <c r="C450" s="27">
        <f>C451</f>
        <v>200</v>
      </c>
      <c r="D450" s="22"/>
      <c r="E450" s="22"/>
      <c r="F450" s="27">
        <f t="shared" si="66"/>
        <v>200</v>
      </c>
      <c r="G450" s="10"/>
    </row>
    <row r="451" spans="1:7" ht="15.75" x14ac:dyDescent="0.25">
      <c r="A451" s="12" t="s">
        <v>155</v>
      </c>
      <c r="B451" s="44"/>
      <c r="C451" s="27">
        <v>200</v>
      </c>
      <c r="D451" s="22"/>
      <c r="E451" s="22"/>
      <c r="F451" s="27">
        <f t="shared" si="66"/>
        <v>200</v>
      </c>
      <c r="G451" s="10"/>
    </row>
    <row r="452" spans="1:7" ht="15.75" x14ac:dyDescent="0.25">
      <c r="A452" s="20" t="s">
        <v>13</v>
      </c>
      <c r="B452" s="44"/>
      <c r="C452" s="27">
        <f>+C453+C454</f>
        <v>280</v>
      </c>
      <c r="D452" s="22"/>
      <c r="E452" s="22"/>
      <c r="F452" s="27">
        <f t="shared" si="66"/>
        <v>280</v>
      </c>
      <c r="G452" s="10"/>
    </row>
    <row r="453" spans="1:7" ht="31.5" x14ac:dyDescent="0.25">
      <c r="A453" s="17" t="s">
        <v>471</v>
      </c>
      <c r="B453" s="44"/>
      <c r="C453" s="27">
        <v>110</v>
      </c>
      <c r="D453" s="22"/>
      <c r="E453" s="22"/>
      <c r="F453" s="27">
        <f t="shared" si="66"/>
        <v>110</v>
      </c>
      <c r="G453" s="10"/>
    </row>
    <row r="454" spans="1:7" ht="15.75" x14ac:dyDescent="0.25">
      <c r="A454" s="12" t="s">
        <v>362</v>
      </c>
      <c r="B454" s="44"/>
      <c r="C454" s="27">
        <v>170</v>
      </c>
      <c r="D454" s="22"/>
      <c r="E454" s="22"/>
      <c r="F454" s="27">
        <f t="shared" si="66"/>
        <v>170</v>
      </c>
      <c r="G454" s="10"/>
    </row>
    <row r="455" spans="1:7" ht="15.75" x14ac:dyDescent="0.25">
      <c r="A455" s="20" t="s">
        <v>236</v>
      </c>
      <c r="B455" s="13" t="s">
        <v>119</v>
      </c>
      <c r="C455" s="22">
        <f>+C456+C457+C458</f>
        <v>4209</v>
      </c>
      <c r="D455" s="22"/>
      <c r="E455" s="22"/>
      <c r="F455" s="22">
        <f t="shared" si="66"/>
        <v>4209</v>
      </c>
      <c r="G455" s="10"/>
    </row>
    <row r="456" spans="1:7" ht="15.75" x14ac:dyDescent="0.25">
      <c r="A456" s="12" t="s">
        <v>2</v>
      </c>
      <c r="B456" s="44"/>
      <c r="C456" s="27">
        <v>3374</v>
      </c>
      <c r="D456" s="22"/>
      <c r="E456" s="22"/>
      <c r="F456" s="27">
        <f t="shared" si="66"/>
        <v>3374</v>
      </c>
      <c r="G456" s="10"/>
    </row>
    <row r="457" spans="1:7" ht="15.75" x14ac:dyDescent="0.25">
      <c r="A457" s="12" t="s">
        <v>4</v>
      </c>
      <c r="B457" s="44"/>
      <c r="C457" s="27">
        <v>801</v>
      </c>
      <c r="D457" s="22"/>
      <c r="E457" s="22"/>
      <c r="F457" s="27">
        <f t="shared" si="66"/>
        <v>801</v>
      </c>
      <c r="G457" s="10"/>
    </row>
    <row r="458" spans="1:7" ht="15.75" x14ac:dyDescent="0.25">
      <c r="A458" s="12" t="s">
        <v>13</v>
      </c>
      <c r="B458" s="44"/>
      <c r="C458" s="27">
        <v>34</v>
      </c>
      <c r="D458" s="22"/>
      <c r="E458" s="22"/>
      <c r="F458" s="27">
        <f t="shared" si="66"/>
        <v>34</v>
      </c>
      <c r="G458" s="10"/>
    </row>
    <row r="459" spans="1:7" ht="15.75" x14ac:dyDescent="0.25">
      <c r="A459" s="24" t="s">
        <v>257</v>
      </c>
      <c r="B459" s="13" t="s">
        <v>119</v>
      </c>
      <c r="C459" s="66">
        <f>+C460+C461+C462</f>
        <v>4006</v>
      </c>
      <c r="D459" s="22"/>
      <c r="E459" s="22"/>
      <c r="F459" s="22">
        <f t="shared" si="66"/>
        <v>4006</v>
      </c>
      <c r="G459" s="10"/>
    </row>
    <row r="460" spans="1:7" ht="15.75" x14ac:dyDescent="0.25">
      <c r="A460" s="12" t="s">
        <v>2</v>
      </c>
      <c r="B460" s="44"/>
      <c r="C460" s="27">
        <v>1393</v>
      </c>
      <c r="D460" s="22"/>
      <c r="E460" s="22"/>
      <c r="F460" s="27">
        <f t="shared" si="66"/>
        <v>1393</v>
      </c>
      <c r="G460" s="10"/>
    </row>
    <row r="461" spans="1:7" ht="15.75" x14ac:dyDescent="0.25">
      <c r="A461" s="12" t="s">
        <v>4</v>
      </c>
      <c r="B461" s="44"/>
      <c r="C461" s="27">
        <v>2313</v>
      </c>
      <c r="D461" s="22"/>
      <c r="E461" s="22"/>
      <c r="F461" s="27">
        <f t="shared" si="66"/>
        <v>2313</v>
      </c>
      <c r="G461" s="10"/>
    </row>
    <row r="462" spans="1:7" ht="15.75" x14ac:dyDescent="0.25">
      <c r="A462" s="12" t="s">
        <v>13</v>
      </c>
      <c r="B462" s="51"/>
      <c r="C462" s="57">
        <v>300</v>
      </c>
      <c r="D462" s="22"/>
      <c r="E462" s="22"/>
      <c r="F462" s="27">
        <f t="shared" si="66"/>
        <v>300</v>
      </c>
      <c r="G462" s="10"/>
    </row>
    <row r="463" spans="1:7" ht="15.75" x14ac:dyDescent="0.25">
      <c r="A463" s="20" t="s">
        <v>44</v>
      </c>
      <c r="B463" s="49" t="s">
        <v>298</v>
      </c>
      <c r="C463" s="66">
        <f>+C464+C465</f>
        <v>125</v>
      </c>
      <c r="D463" s="22"/>
      <c r="E463" s="22"/>
      <c r="F463" s="22">
        <f t="shared" si="66"/>
        <v>125</v>
      </c>
      <c r="G463" s="10"/>
    </row>
    <row r="464" spans="1:7" ht="15.75" x14ac:dyDescent="0.25">
      <c r="A464" s="12" t="s">
        <v>303</v>
      </c>
      <c r="B464" s="13"/>
      <c r="C464" s="27">
        <v>10</v>
      </c>
      <c r="D464" s="22"/>
      <c r="E464" s="22"/>
      <c r="F464" s="27">
        <f t="shared" si="66"/>
        <v>10</v>
      </c>
      <c r="G464" s="10"/>
    </row>
    <row r="465" spans="1:9" ht="15.75" x14ac:dyDescent="0.25">
      <c r="A465" s="12" t="s">
        <v>328</v>
      </c>
      <c r="B465" s="13"/>
      <c r="C465" s="27">
        <v>115</v>
      </c>
      <c r="D465" s="22"/>
      <c r="E465" s="22"/>
      <c r="F465" s="27">
        <f t="shared" si="66"/>
        <v>115</v>
      </c>
      <c r="G465" s="10"/>
    </row>
    <row r="466" spans="1:9" ht="15.75" x14ac:dyDescent="0.25">
      <c r="A466" s="24" t="s">
        <v>18</v>
      </c>
      <c r="B466" s="13" t="s">
        <v>120</v>
      </c>
      <c r="C466" s="22">
        <f>+C467+C468+C469+C470+C473+C471</f>
        <v>27511</v>
      </c>
      <c r="D466" s="22">
        <f t="shared" ref="D466:F466" si="72">+D467+D468+D469+D470+D473+D471</f>
        <v>5788</v>
      </c>
      <c r="E466" s="22">
        <f t="shared" si="72"/>
        <v>-1250</v>
      </c>
      <c r="F466" s="22">
        <f t="shared" si="72"/>
        <v>32049</v>
      </c>
      <c r="G466" s="10"/>
    </row>
    <row r="467" spans="1:9" ht="15.75" x14ac:dyDescent="0.25">
      <c r="A467" s="20" t="s">
        <v>2</v>
      </c>
      <c r="B467" s="13" t="s">
        <v>121</v>
      </c>
      <c r="C467" s="22">
        <v>2270</v>
      </c>
      <c r="D467" s="22"/>
      <c r="E467" s="22"/>
      <c r="F467" s="22">
        <f t="shared" si="66"/>
        <v>2270</v>
      </c>
      <c r="G467" s="10"/>
    </row>
    <row r="468" spans="1:9" ht="15.75" x14ac:dyDescent="0.25">
      <c r="A468" s="20" t="s">
        <v>4</v>
      </c>
      <c r="B468" s="13" t="s">
        <v>122</v>
      </c>
      <c r="C468" s="22">
        <f>+C479+C482+C492</f>
        <v>17186</v>
      </c>
      <c r="D468" s="22">
        <f t="shared" ref="D468:F468" si="73">+D479+D482+D492</f>
        <v>1540</v>
      </c>
      <c r="E468" s="22">
        <f t="shared" si="73"/>
        <v>-1455</v>
      </c>
      <c r="F468" s="22">
        <f t="shared" si="73"/>
        <v>17271</v>
      </c>
      <c r="G468" s="10"/>
    </row>
    <row r="469" spans="1:9" ht="15.75" x14ac:dyDescent="0.25">
      <c r="A469" s="20" t="s">
        <v>13</v>
      </c>
      <c r="B469" s="13" t="s">
        <v>123</v>
      </c>
      <c r="C469" s="22">
        <f>+C480+C503</f>
        <v>400</v>
      </c>
      <c r="D469" s="22">
        <f t="shared" ref="D469:F469" si="74">+D480+D503</f>
        <v>5</v>
      </c>
      <c r="E469" s="22">
        <f t="shared" si="74"/>
        <v>205</v>
      </c>
      <c r="F469" s="22">
        <f t="shared" si="74"/>
        <v>610</v>
      </c>
      <c r="G469" s="10"/>
      <c r="I469" s="4"/>
    </row>
    <row r="470" spans="1:9" ht="15.75" x14ac:dyDescent="0.25">
      <c r="A470" s="59" t="s">
        <v>528</v>
      </c>
      <c r="B470" s="13" t="s">
        <v>253</v>
      </c>
      <c r="C470" s="22">
        <f>+C475+C476</f>
        <v>1644</v>
      </c>
      <c r="D470" s="22">
        <f t="shared" ref="D470:F470" si="75">+D475+D476</f>
        <v>1598</v>
      </c>
      <c r="E470" s="22">
        <f t="shared" si="75"/>
        <v>0</v>
      </c>
      <c r="F470" s="22">
        <f t="shared" si="75"/>
        <v>3242</v>
      </c>
      <c r="G470" s="10"/>
    </row>
    <row r="471" spans="1:9" ht="15.75" x14ac:dyDescent="0.25">
      <c r="A471" s="59" t="s">
        <v>526</v>
      </c>
      <c r="B471" s="13" t="s">
        <v>527</v>
      </c>
      <c r="C471" s="22">
        <f>C472</f>
        <v>3445</v>
      </c>
      <c r="D471" s="22">
        <f t="shared" ref="D471:F471" si="76">D472</f>
        <v>2645</v>
      </c>
      <c r="E471" s="22">
        <f t="shared" si="76"/>
        <v>0</v>
      </c>
      <c r="F471" s="22">
        <f t="shared" si="76"/>
        <v>6090</v>
      </c>
      <c r="G471" s="10"/>
    </row>
    <row r="472" spans="1:9" ht="31.5" x14ac:dyDescent="0.25">
      <c r="A472" s="14" t="s">
        <v>276</v>
      </c>
      <c r="B472" s="13"/>
      <c r="C472" s="27">
        <v>3445</v>
      </c>
      <c r="D472" s="27">
        <v>2645</v>
      </c>
      <c r="E472" s="22"/>
      <c r="F472" s="27">
        <f>+C472+D472+E472</f>
        <v>6090</v>
      </c>
      <c r="G472" s="10"/>
    </row>
    <row r="473" spans="1:9" ht="15.75" x14ac:dyDescent="0.25">
      <c r="A473" s="20" t="s">
        <v>356</v>
      </c>
      <c r="B473" s="13" t="s">
        <v>288</v>
      </c>
      <c r="C473" s="22">
        <v>2566</v>
      </c>
      <c r="D473" s="22"/>
      <c r="E473" s="22"/>
      <c r="F473" s="22">
        <f t="shared" si="66"/>
        <v>2566</v>
      </c>
      <c r="G473" s="10"/>
    </row>
    <row r="474" spans="1:9" ht="15.75" x14ac:dyDescent="0.25">
      <c r="A474" s="14" t="s">
        <v>254</v>
      </c>
      <c r="B474" s="44" t="s">
        <v>253</v>
      </c>
      <c r="C474" s="27">
        <f>+C475+C476</f>
        <v>1644</v>
      </c>
      <c r="D474" s="27">
        <f t="shared" ref="D474:F474" si="77">+D475+D476</f>
        <v>1598</v>
      </c>
      <c r="E474" s="27">
        <f t="shared" si="77"/>
        <v>0</v>
      </c>
      <c r="F474" s="27">
        <f t="shared" si="77"/>
        <v>3242</v>
      </c>
      <c r="G474" s="10"/>
    </row>
    <row r="475" spans="1:9" ht="31.5" x14ac:dyDescent="0.25">
      <c r="A475" s="14" t="s">
        <v>276</v>
      </c>
      <c r="B475" s="44"/>
      <c r="C475" s="27">
        <v>17</v>
      </c>
      <c r="D475" s="27">
        <v>-17</v>
      </c>
      <c r="E475" s="22"/>
      <c r="F475" s="27">
        <f t="shared" si="66"/>
        <v>0</v>
      </c>
      <c r="G475" s="10"/>
    </row>
    <row r="476" spans="1:9" ht="31.5" x14ac:dyDescent="0.25">
      <c r="A476" s="14" t="s">
        <v>277</v>
      </c>
      <c r="B476" s="44"/>
      <c r="C476" s="27">
        <v>1627</v>
      </c>
      <c r="D476" s="27">
        <v>1615</v>
      </c>
      <c r="E476" s="22">
        <v>0</v>
      </c>
      <c r="F476" s="27">
        <f t="shared" si="66"/>
        <v>3242</v>
      </c>
      <c r="G476" s="10"/>
    </row>
    <row r="477" spans="1:9" ht="15.75" x14ac:dyDescent="0.25">
      <c r="A477" s="20" t="s">
        <v>125</v>
      </c>
      <c r="B477" s="13" t="s">
        <v>154</v>
      </c>
      <c r="C477" s="22">
        <f>+C478+C479+C480</f>
        <v>3300</v>
      </c>
      <c r="D477" s="22"/>
      <c r="E477" s="22"/>
      <c r="F477" s="22">
        <f t="shared" si="66"/>
        <v>3300</v>
      </c>
      <c r="G477" s="10"/>
    </row>
    <row r="478" spans="1:9" ht="15.75" x14ac:dyDescent="0.25">
      <c r="A478" s="12" t="s">
        <v>2</v>
      </c>
      <c r="B478" s="44"/>
      <c r="C478" s="72">
        <v>2270</v>
      </c>
      <c r="D478" s="22"/>
      <c r="E478" s="22"/>
      <c r="F478" s="27">
        <f t="shared" ref="F478:F551" si="78">+C478+D478+E478</f>
        <v>2270</v>
      </c>
      <c r="G478" s="10"/>
    </row>
    <row r="479" spans="1:9" ht="15.75" x14ac:dyDescent="0.25">
      <c r="A479" s="12" t="s">
        <v>4</v>
      </c>
      <c r="B479" s="44"/>
      <c r="C479" s="27">
        <v>1000</v>
      </c>
      <c r="D479" s="22"/>
      <c r="E479" s="22"/>
      <c r="F479" s="27">
        <f t="shared" si="78"/>
        <v>1000</v>
      </c>
      <c r="G479" s="10"/>
    </row>
    <row r="480" spans="1:9" ht="15.75" x14ac:dyDescent="0.25">
      <c r="A480" s="12" t="s">
        <v>193</v>
      </c>
      <c r="B480" s="44"/>
      <c r="C480" s="27">
        <v>30</v>
      </c>
      <c r="D480" s="22"/>
      <c r="E480" s="22"/>
      <c r="F480" s="27">
        <f t="shared" si="78"/>
        <v>30</v>
      </c>
      <c r="G480" s="10"/>
    </row>
    <row r="481" spans="1:7" ht="15.75" x14ac:dyDescent="0.25">
      <c r="A481" s="20" t="s">
        <v>126</v>
      </c>
      <c r="B481" s="13" t="s">
        <v>124</v>
      </c>
      <c r="C481" s="22">
        <f>+C482</f>
        <v>13966</v>
      </c>
      <c r="D481" s="22">
        <f t="shared" ref="D481:F481" si="79">+D482</f>
        <v>1465</v>
      </c>
      <c r="E481" s="22">
        <f t="shared" si="79"/>
        <v>-1500</v>
      </c>
      <c r="F481" s="22">
        <f t="shared" si="79"/>
        <v>13931</v>
      </c>
      <c r="G481" s="10"/>
    </row>
    <row r="482" spans="1:7" s="1" customFormat="1" ht="15.75" x14ac:dyDescent="0.25">
      <c r="A482" s="20" t="s">
        <v>45</v>
      </c>
      <c r="B482" s="13"/>
      <c r="C482" s="27">
        <f>+C483+C486+C488+C489+C487+C490+C484+C485</f>
        <v>13966</v>
      </c>
      <c r="D482" s="27">
        <f t="shared" ref="D482:F482" si="80">+D483+D486+D488+D489+D487+D490+D484+D485</f>
        <v>1465</v>
      </c>
      <c r="E482" s="27">
        <f t="shared" si="80"/>
        <v>-1500</v>
      </c>
      <c r="F482" s="27">
        <f t="shared" si="80"/>
        <v>13931</v>
      </c>
      <c r="G482" s="10"/>
    </row>
    <row r="483" spans="1:7" ht="15.75" x14ac:dyDescent="0.25">
      <c r="A483" s="12" t="s">
        <v>297</v>
      </c>
      <c r="B483" s="44"/>
      <c r="C483" s="27">
        <v>11946</v>
      </c>
      <c r="D483" s="27">
        <v>1500</v>
      </c>
      <c r="E483" s="27">
        <v>-1500</v>
      </c>
      <c r="F483" s="27">
        <f t="shared" si="78"/>
        <v>11946</v>
      </c>
      <c r="G483" s="10"/>
    </row>
    <row r="484" spans="1:7" ht="15.75" x14ac:dyDescent="0.25">
      <c r="A484" s="118" t="s">
        <v>534</v>
      </c>
      <c r="B484" s="73"/>
      <c r="C484" s="27">
        <v>60</v>
      </c>
      <c r="D484" s="27"/>
      <c r="E484" s="27"/>
      <c r="F484" s="27">
        <f t="shared" si="78"/>
        <v>60</v>
      </c>
      <c r="G484" s="10"/>
    </row>
    <row r="485" spans="1:7" ht="15.75" x14ac:dyDescent="0.25">
      <c r="A485" s="117" t="s">
        <v>533</v>
      </c>
      <c r="B485" s="73"/>
      <c r="C485" s="27">
        <v>35</v>
      </c>
      <c r="D485" s="27">
        <v>-35</v>
      </c>
      <c r="E485" s="27"/>
      <c r="F485" s="27">
        <f t="shared" si="78"/>
        <v>0</v>
      </c>
      <c r="G485" s="10"/>
    </row>
    <row r="486" spans="1:7" ht="15.75" x14ac:dyDescent="0.25">
      <c r="A486" s="12" t="s">
        <v>353</v>
      </c>
      <c r="B486" s="73"/>
      <c r="C486" s="27">
        <v>580</v>
      </c>
      <c r="D486" s="22"/>
      <c r="E486" s="22"/>
      <c r="F486" s="27">
        <f t="shared" si="78"/>
        <v>580</v>
      </c>
      <c r="G486" s="10"/>
    </row>
    <row r="487" spans="1:7" ht="15.75" x14ac:dyDescent="0.25">
      <c r="A487" s="12" t="s">
        <v>418</v>
      </c>
      <c r="B487" s="73"/>
      <c r="C487" s="27">
        <v>245</v>
      </c>
      <c r="D487" s="22"/>
      <c r="E487" s="22"/>
      <c r="F487" s="27">
        <f t="shared" si="78"/>
        <v>245</v>
      </c>
      <c r="G487" s="10"/>
    </row>
    <row r="488" spans="1:7" ht="15.75" x14ac:dyDescent="0.25">
      <c r="A488" s="14" t="s">
        <v>281</v>
      </c>
      <c r="B488" s="74"/>
      <c r="C488" s="68">
        <v>800</v>
      </c>
      <c r="D488" s="22"/>
      <c r="E488" s="22"/>
      <c r="F488" s="27">
        <f t="shared" si="78"/>
        <v>800</v>
      </c>
      <c r="G488" s="10"/>
    </row>
    <row r="489" spans="1:7" ht="15.75" x14ac:dyDescent="0.25">
      <c r="A489" s="14" t="s">
        <v>282</v>
      </c>
      <c r="B489" s="74"/>
      <c r="C489" s="68">
        <v>200</v>
      </c>
      <c r="D489" s="22"/>
      <c r="E489" s="22"/>
      <c r="F489" s="27">
        <f t="shared" si="78"/>
        <v>200</v>
      </c>
      <c r="G489" s="10"/>
    </row>
    <row r="490" spans="1:7" ht="47.25" x14ac:dyDescent="0.25">
      <c r="A490" s="69" t="s">
        <v>458</v>
      </c>
      <c r="B490" s="74"/>
      <c r="C490" s="68">
        <v>100</v>
      </c>
      <c r="D490" s="27"/>
      <c r="E490" s="22"/>
      <c r="F490" s="27">
        <f t="shared" si="78"/>
        <v>100</v>
      </c>
      <c r="G490" s="10"/>
    </row>
    <row r="491" spans="1:7" ht="15.75" x14ac:dyDescent="0.25">
      <c r="A491" s="20" t="s">
        <v>19</v>
      </c>
      <c r="B491" s="13" t="s">
        <v>127</v>
      </c>
      <c r="C491" s="22">
        <f t="shared" ref="C491:F491" si="81">+C492+C503</f>
        <v>2590</v>
      </c>
      <c r="D491" s="22">
        <f t="shared" si="81"/>
        <v>80</v>
      </c>
      <c r="E491" s="22">
        <f t="shared" si="81"/>
        <v>250</v>
      </c>
      <c r="F491" s="22">
        <f t="shared" si="81"/>
        <v>2920</v>
      </c>
      <c r="G491" s="10"/>
    </row>
    <row r="492" spans="1:7" ht="15.75" x14ac:dyDescent="0.25">
      <c r="A492" s="20" t="s">
        <v>45</v>
      </c>
      <c r="B492" s="13"/>
      <c r="C492" s="22">
        <f>+C493+C494+C495+C497+C498+C499+C501+C502+C500+C496</f>
        <v>2220</v>
      </c>
      <c r="D492" s="22">
        <f t="shared" ref="D492:F492" si="82">+D493+D494+D495+D497+D498+D499+D501+D502+D500+D496</f>
        <v>75</v>
      </c>
      <c r="E492" s="22">
        <f t="shared" si="82"/>
        <v>45</v>
      </c>
      <c r="F492" s="22">
        <f t="shared" si="82"/>
        <v>2340</v>
      </c>
      <c r="G492" s="10"/>
    </row>
    <row r="493" spans="1:7" ht="15.75" x14ac:dyDescent="0.25">
      <c r="A493" s="12" t="s">
        <v>227</v>
      </c>
      <c r="B493" s="44"/>
      <c r="C493" s="27">
        <v>1570</v>
      </c>
      <c r="D493" s="27">
        <v>25</v>
      </c>
      <c r="E493" s="27">
        <v>-25</v>
      </c>
      <c r="F493" s="27">
        <f t="shared" si="78"/>
        <v>1570</v>
      </c>
      <c r="G493" s="10"/>
    </row>
    <row r="494" spans="1:7" ht="19.5" customHeight="1" x14ac:dyDescent="0.25">
      <c r="A494" s="16" t="s">
        <v>200</v>
      </c>
      <c r="B494" s="75"/>
      <c r="C494" s="27">
        <v>100</v>
      </c>
      <c r="D494" s="22"/>
      <c r="E494" s="22"/>
      <c r="F494" s="27">
        <f t="shared" si="78"/>
        <v>100</v>
      </c>
      <c r="G494" s="10"/>
    </row>
    <row r="495" spans="1:7" ht="18.75" customHeight="1" x14ac:dyDescent="0.25">
      <c r="A495" s="76" t="s">
        <v>315</v>
      </c>
      <c r="B495" s="77"/>
      <c r="C495" s="57">
        <v>150</v>
      </c>
      <c r="D495" s="22"/>
      <c r="E495" s="27">
        <v>-50</v>
      </c>
      <c r="F495" s="27">
        <f t="shared" si="78"/>
        <v>100</v>
      </c>
      <c r="G495" s="10"/>
    </row>
    <row r="496" spans="1:7" ht="18.75" customHeight="1" x14ac:dyDescent="0.25">
      <c r="A496" s="76" t="s">
        <v>553</v>
      </c>
      <c r="B496" s="77"/>
      <c r="C496" s="57">
        <v>0</v>
      </c>
      <c r="D496" s="27">
        <v>50</v>
      </c>
      <c r="E496" s="27">
        <v>50</v>
      </c>
      <c r="F496" s="27">
        <v>100</v>
      </c>
      <c r="G496" s="10"/>
    </row>
    <row r="497" spans="1:7" ht="18.75" customHeight="1" x14ac:dyDescent="0.25">
      <c r="A497" s="16" t="s">
        <v>488</v>
      </c>
      <c r="B497" s="77"/>
      <c r="C497" s="57">
        <v>10</v>
      </c>
      <c r="D497" s="22"/>
      <c r="E497" s="22"/>
      <c r="F497" s="27">
        <f t="shared" si="78"/>
        <v>10</v>
      </c>
      <c r="G497" s="10"/>
    </row>
    <row r="498" spans="1:7" ht="18.75" customHeight="1" x14ac:dyDescent="0.25">
      <c r="A498" s="76" t="s">
        <v>489</v>
      </c>
      <c r="B498" s="77"/>
      <c r="C498" s="57">
        <v>10</v>
      </c>
      <c r="D498" s="22"/>
      <c r="E498" s="22"/>
      <c r="F498" s="27">
        <f t="shared" si="78"/>
        <v>10</v>
      </c>
      <c r="G498" s="10"/>
    </row>
    <row r="499" spans="1:7" ht="39.75" customHeight="1" x14ac:dyDescent="0.25">
      <c r="A499" s="50" t="s">
        <v>490</v>
      </c>
      <c r="B499" s="77"/>
      <c r="C499" s="57">
        <v>140</v>
      </c>
      <c r="D499" s="27"/>
      <c r="E499" s="27"/>
      <c r="F499" s="27">
        <f t="shared" si="78"/>
        <v>140</v>
      </c>
      <c r="G499" s="10"/>
    </row>
    <row r="500" spans="1:7" ht="24.75" customHeight="1" x14ac:dyDescent="0.25">
      <c r="A500" s="50" t="s">
        <v>551</v>
      </c>
      <c r="B500" s="77"/>
      <c r="C500" s="57">
        <v>0</v>
      </c>
      <c r="D500" s="27">
        <v>0</v>
      </c>
      <c r="E500" s="27">
        <v>70</v>
      </c>
      <c r="F500" s="27">
        <f t="shared" si="78"/>
        <v>70</v>
      </c>
      <c r="G500" s="10"/>
    </row>
    <row r="501" spans="1:7" ht="18.75" customHeight="1" x14ac:dyDescent="0.25">
      <c r="A501" s="50" t="s">
        <v>491</v>
      </c>
      <c r="B501" s="77"/>
      <c r="C501" s="57">
        <v>70</v>
      </c>
      <c r="D501" s="22"/>
      <c r="E501" s="22"/>
      <c r="F501" s="27">
        <f t="shared" si="78"/>
        <v>70</v>
      </c>
      <c r="G501" s="10"/>
    </row>
    <row r="502" spans="1:7" ht="18.75" customHeight="1" x14ac:dyDescent="0.25">
      <c r="A502" s="50" t="s">
        <v>492</v>
      </c>
      <c r="B502" s="77"/>
      <c r="C502" s="57">
        <v>170</v>
      </c>
      <c r="D502" s="27"/>
      <c r="E502" s="22"/>
      <c r="F502" s="27">
        <f t="shared" si="78"/>
        <v>170</v>
      </c>
      <c r="G502" s="10"/>
    </row>
    <row r="503" spans="1:7" ht="15.75" x14ac:dyDescent="0.25">
      <c r="A503" s="59" t="s">
        <v>52</v>
      </c>
      <c r="B503" s="13" t="s">
        <v>309</v>
      </c>
      <c r="C503" s="21">
        <f>+C504+C505+C509+C507+C508+C510+C506</f>
        <v>370</v>
      </c>
      <c r="D503" s="21">
        <f t="shared" ref="D503:F503" si="83">+D504+D505+D509+D507+D508+D510+D506</f>
        <v>5</v>
      </c>
      <c r="E503" s="21">
        <f t="shared" si="83"/>
        <v>205</v>
      </c>
      <c r="F503" s="21">
        <f t="shared" si="83"/>
        <v>580</v>
      </c>
      <c r="G503" s="10"/>
    </row>
    <row r="504" spans="1:7" ht="47.25" x14ac:dyDescent="0.25">
      <c r="A504" s="93" t="s">
        <v>334</v>
      </c>
      <c r="B504" s="18"/>
      <c r="C504" s="68">
        <v>300</v>
      </c>
      <c r="D504" s="27">
        <v>-80</v>
      </c>
      <c r="E504" s="22"/>
      <c r="F504" s="27">
        <f t="shared" si="78"/>
        <v>220</v>
      </c>
      <c r="G504" s="10"/>
    </row>
    <row r="505" spans="1:7" ht="15.75" x14ac:dyDescent="0.25">
      <c r="A505" s="16" t="s">
        <v>403</v>
      </c>
      <c r="B505" s="92"/>
      <c r="C505" s="68">
        <v>10</v>
      </c>
      <c r="D505" s="22"/>
      <c r="E505" s="22"/>
      <c r="F505" s="27">
        <f t="shared" si="78"/>
        <v>10</v>
      </c>
      <c r="G505" s="10"/>
    </row>
    <row r="506" spans="1:7" ht="15.75" x14ac:dyDescent="0.25">
      <c r="A506" s="16" t="s">
        <v>552</v>
      </c>
      <c r="B506" s="92"/>
      <c r="C506" s="68">
        <v>0</v>
      </c>
      <c r="D506" s="22"/>
      <c r="E506" s="27">
        <v>115</v>
      </c>
      <c r="F506" s="27">
        <v>115</v>
      </c>
      <c r="G506" s="10"/>
    </row>
    <row r="507" spans="1:7" ht="15.75" x14ac:dyDescent="0.25">
      <c r="A507" s="18" t="s">
        <v>494</v>
      </c>
      <c r="B507" s="92"/>
      <c r="C507" s="68">
        <v>10</v>
      </c>
      <c r="D507" s="22"/>
      <c r="E507" s="22"/>
      <c r="F507" s="27">
        <f t="shared" si="78"/>
        <v>10</v>
      </c>
      <c r="G507" s="10"/>
    </row>
    <row r="508" spans="1:7" ht="15.75" x14ac:dyDescent="0.25">
      <c r="A508" s="121" t="s">
        <v>548</v>
      </c>
      <c r="B508" s="92"/>
      <c r="C508" s="68">
        <v>0</v>
      </c>
      <c r="D508" s="27">
        <v>35</v>
      </c>
      <c r="E508" s="22">
        <v>0</v>
      </c>
      <c r="F508" s="27">
        <f t="shared" si="78"/>
        <v>35</v>
      </c>
      <c r="G508" s="10"/>
    </row>
    <row r="509" spans="1:7" ht="15.75" x14ac:dyDescent="0.25">
      <c r="A509" s="76" t="s">
        <v>487</v>
      </c>
      <c r="B509" s="92"/>
      <c r="C509" s="68">
        <v>50</v>
      </c>
      <c r="D509" s="27">
        <v>50</v>
      </c>
      <c r="E509" s="22"/>
      <c r="F509" s="27">
        <f t="shared" si="78"/>
        <v>100</v>
      </c>
      <c r="G509" s="10"/>
    </row>
    <row r="510" spans="1:7" ht="15.75" x14ac:dyDescent="0.25">
      <c r="A510" s="98" t="s">
        <v>455</v>
      </c>
      <c r="B510" s="92"/>
      <c r="C510" s="68">
        <v>0</v>
      </c>
      <c r="D510" s="27">
        <v>0</v>
      </c>
      <c r="E510" s="27">
        <v>90</v>
      </c>
      <c r="F510" s="27">
        <f t="shared" si="78"/>
        <v>90</v>
      </c>
      <c r="G510" s="10"/>
    </row>
    <row r="511" spans="1:7" ht="15.75" x14ac:dyDescent="0.25">
      <c r="A511" s="24" t="s">
        <v>20</v>
      </c>
      <c r="B511" s="13" t="s">
        <v>128</v>
      </c>
      <c r="C511" s="22">
        <f>+C512+C513+C514+C515+C522+C523+C524+C525</f>
        <v>45498</v>
      </c>
      <c r="D511" s="22">
        <f t="shared" ref="D511:F511" si="84">+D512+D513+D514+D515+D522+D523+D524+D525</f>
        <v>352</v>
      </c>
      <c r="E511" s="22">
        <f t="shared" si="84"/>
        <v>-45</v>
      </c>
      <c r="F511" s="22">
        <f t="shared" si="84"/>
        <v>45805</v>
      </c>
      <c r="G511" s="10"/>
    </row>
    <row r="512" spans="1:7" ht="15.75" x14ac:dyDescent="0.25">
      <c r="A512" s="20" t="s">
        <v>2</v>
      </c>
      <c r="B512" s="13" t="s">
        <v>129</v>
      </c>
      <c r="C512" s="22">
        <f>C527</f>
        <v>4331</v>
      </c>
      <c r="D512" s="22"/>
      <c r="E512" s="22"/>
      <c r="F512" s="22">
        <f t="shared" si="78"/>
        <v>4331</v>
      </c>
      <c r="G512" s="10"/>
    </row>
    <row r="513" spans="1:10" ht="15.75" x14ac:dyDescent="0.25">
      <c r="A513" s="20" t="s">
        <v>4</v>
      </c>
      <c r="B513" s="13" t="s">
        <v>130</v>
      </c>
      <c r="C513" s="22">
        <f>+C533+C528</f>
        <v>8333</v>
      </c>
      <c r="D513" s="22">
        <f t="shared" ref="D513:F513" si="85">+D533+D528</f>
        <v>42</v>
      </c>
      <c r="E513" s="22">
        <f t="shared" si="85"/>
        <v>-45</v>
      </c>
      <c r="F513" s="22">
        <f t="shared" si="85"/>
        <v>8330</v>
      </c>
      <c r="G513" s="10"/>
    </row>
    <row r="514" spans="1:10" ht="15.75" x14ac:dyDescent="0.25">
      <c r="A514" s="20" t="s">
        <v>177</v>
      </c>
      <c r="B514" s="13" t="s">
        <v>178</v>
      </c>
      <c r="C514" s="22">
        <f t="shared" ref="C514" si="86">C529</f>
        <v>1</v>
      </c>
      <c r="D514" s="22"/>
      <c r="E514" s="22"/>
      <c r="F514" s="22">
        <f t="shared" si="78"/>
        <v>1</v>
      </c>
      <c r="G514" s="10"/>
    </row>
    <row r="515" spans="1:10" ht="15.75" x14ac:dyDescent="0.25">
      <c r="A515" s="47" t="s">
        <v>214</v>
      </c>
      <c r="B515" s="13" t="s">
        <v>252</v>
      </c>
      <c r="C515" s="22">
        <f>+C516+C517+C518+C519+C520+C521</f>
        <v>10633</v>
      </c>
      <c r="D515" s="22">
        <f t="shared" ref="D515:F515" si="87">+D516+D517+D518+D519+D520+D521</f>
        <v>0</v>
      </c>
      <c r="E515" s="22">
        <f t="shared" si="87"/>
        <v>0</v>
      </c>
      <c r="F515" s="22">
        <f t="shared" si="87"/>
        <v>10633</v>
      </c>
      <c r="G515" s="10"/>
    </row>
    <row r="516" spans="1:10" ht="29.25" customHeight="1" x14ac:dyDescent="0.25">
      <c r="A516" s="50" t="s">
        <v>278</v>
      </c>
      <c r="B516" s="13"/>
      <c r="C516" s="27">
        <v>10000</v>
      </c>
      <c r="D516" s="22"/>
      <c r="E516" s="22"/>
      <c r="F516" s="27">
        <f t="shared" si="78"/>
        <v>10000</v>
      </c>
      <c r="G516" s="10"/>
    </row>
    <row r="517" spans="1:10" ht="57" customHeight="1" x14ac:dyDescent="0.25">
      <c r="A517" s="14" t="s">
        <v>279</v>
      </c>
      <c r="B517" s="44"/>
      <c r="C517" s="27">
        <v>6</v>
      </c>
      <c r="D517" s="27"/>
      <c r="E517" s="22"/>
      <c r="F517" s="27">
        <f t="shared" si="78"/>
        <v>6</v>
      </c>
      <c r="G517" s="10"/>
    </row>
    <row r="518" spans="1:10" ht="29.25" customHeight="1" x14ac:dyDescent="0.25">
      <c r="A518" s="14" t="s">
        <v>348</v>
      </c>
      <c r="B518" s="18"/>
      <c r="C518" s="27">
        <v>40</v>
      </c>
      <c r="D518" s="22"/>
      <c r="E518" s="22"/>
      <c r="F518" s="27">
        <f t="shared" si="78"/>
        <v>40</v>
      </c>
      <c r="G518" s="10"/>
    </row>
    <row r="519" spans="1:10" ht="33" customHeight="1" x14ac:dyDescent="0.25">
      <c r="A519" s="14" t="s">
        <v>346</v>
      </c>
      <c r="B519" s="18"/>
      <c r="C519" s="27">
        <v>100</v>
      </c>
      <c r="D519" s="22"/>
      <c r="E519" s="22"/>
      <c r="F519" s="27">
        <f t="shared" si="78"/>
        <v>100</v>
      </c>
      <c r="G519" s="10"/>
    </row>
    <row r="520" spans="1:10" ht="52.5" customHeight="1" x14ac:dyDescent="0.25">
      <c r="A520" s="14" t="s">
        <v>345</v>
      </c>
      <c r="B520" s="18"/>
      <c r="C520" s="27">
        <v>187</v>
      </c>
      <c r="D520" s="22"/>
      <c r="E520" s="22"/>
      <c r="F520" s="27">
        <f t="shared" si="78"/>
        <v>187</v>
      </c>
      <c r="G520" s="10"/>
      <c r="J520" s="4"/>
    </row>
    <row r="521" spans="1:10" ht="39.75" customHeight="1" x14ac:dyDescent="0.25">
      <c r="A521" s="50" t="s">
        <v>347</v>
      </c>
      <c r="B521" s="18"/>
      <c r="C521" s="27">
        <v>300</v>
      </c>
      <c r="D521" s="22"/>
      <c r="E521" s="22"/>
      <c r="F521" s="27">
        <f t="shared" si="78"/>
        <v>300</v>
      </c>
      <c r="G521" s="10"/>
    </row>
    <row r="522" spans="1:10" ht="15.75" x14ac:dyDescent="0.25">
      <c r="A522" s="20" t="s">
        <v>205</v>
      </c>
      <c r="B522" s="13" t="s">
        <v>208</v>
      </c>
      <c r="C522" s="22">
        <f>C530</f>
        <v>60</v>
      </c>
      <c r="D522" s="22"/>
      <c r="E522" s="22"/>
      <c r="F522" s="22">
        <f t="shared" si="78"/>
        <v>60</v>
      </c>
      <c r="G522" s="10"/>
    </row>
    <row r="523" spans="1:10" ht="15.75" x14ac:dyDescent="0.25">
      <c r="A523" s="20" t="s">
        <v>184</v>
      </c>
      <c r="B523" s="13" t="s">
        <v>185</v>
      </c>
      <c r="C523" s="22">
        <v>2800</v>
      </c>
      <c r="D523" s="22"/>
      <c r="E523" s="22"/>
      <c r="F523" s="22">
        <f t="shared" si="78"/>
        <v>2800</v>
      </c>
      <c r="G523" s="10"/>
    </row>
    <row r="524" spans="1:10" ht="15.75" x14ac:dyDescent="0.25">
      <c r="A524" s="20" t="s">
        <v>13</v>
      </c>
      <c r="B524" s="13" t="s">
        <v>131</v>
      </c>
      <c r="C524" s="22">
        <f t="shared" ref="C524:F524" si="88">+C531+C562</f>
        <v>8898</v>
      </c>
      <c r="D524" s="22">
        <f t="shared" si="88"/>
        <v>310</v>
      </c>
      <c r="E524" s="22">
        <f t="shared" si="88"/>
        <v>0</v>
      </c>
      <c r="F524" s="22">
        <f t="shared" si="88"/>
        <v>9208</v>
      </c>
      <c r="G524" s="10"/>
    </row>
    <row r="525" spans="1:10" ht="15.75" x14ac:dyDescent="0.25">
      <c r="A525" s="20" t="s">
        <v>355</v>
      </c>
      <c r="B525" s="13" t="s">
        <v>218</v>
      </c>
      <c r="C525" s="22">
        <v>10442</v>
      </c>
      <c r="D525" s="22"/>
      <c r="E525" s="22"/>
      <c r="F525" s="22">
        <f t="shared" si="78"/>
        <v>10442</v>
      </c>
      <c r="G525" s="10"/>
    </row>
    <row r="526" spans="1:10" ht="15.75" x14ac:dyDescent="0.25">
      <c r="A526" s="20" t="s">
        <v>132</v>
      </c>
      <c r="B526" s="13" t="s">
        <v>133</v>
      </c>
      <c r="C526" s="22">
        <f>+C527+C528+C529+C530+C531</f>
        <v>11237</v>
      </c>
      <c r="D526" s="22"/>
      <c r="E526" s="22"/>
      <c r="F526" s="22">
        <f t="shared" si="78"/>
        <v>11237</v>
      </c>
      <c r="G526" s="10"/>
      <c r="H526" s="9"/>
    </row>
    <row r="527" spans="1:10" ht="15.75" x14ac:dyDescent="0.25">
      <c r="A527" s="12" t="s">
        <v>2</v>
      </c>
      <c r="B527" s="44" t="s">
        <v>129</v>
      </c>
      <c r="C527" s="27">
        <v>4331</v>
      </c>
      <c r="D527" s="22"/>
      <c r="E527" s="22"/>
      <c r="F527" s="27">
        <f t="shared" si="78"/>
        <v>4331</v>
      </c>
      <c r="G527" s="10"/>
    </row>
    <row r="528" spans="1:10" ht="15.75" x14ac:dyDescent="0.25">
      <c r="A528" s="12" t="s">
        <v>57</v>
      </c>
      <c r="B528" s="44" t="s">
        <v>130</v>
      </c>
      <c r="C528" s="27">
        <v>6645</v>
      </c>
      <c r="D528" s="22"/>
      <c r="E528" s="22"/>
      <c r="F528" s="27">
        <f t="shared" si="78"/>
        <v>6645</v>
      </c>
      <c r="G528" s="10"/>
    </row>
    <row r="529" spans="1:7" ht="15.75" x14ac:dyDescent="0.25">
      <c r="A529" s="12" t="s">
        <v>176</v>
      </c>
      <c r="B529" s="44" t="s">
        <v>178</v>
      </c>
      <c r="C529" s="27">
        <v>1</v>
      </c>
      <c r="D529" s="22"/>
      <c r="E529" s="22"/>
      <c r="F529" s="27">
        <f t="shared" si="78"/>
        <v>1</v>
      </c>
      <c r="G529" s="10"/>
    </row>
    <row r="530" spans="1:7" ht="15.75" x14ac:dyDescent="0.25">
      <c r="A530" s="29" t="s">
        <v>205</v>
      </c>
      <c r="B530" s="44" t="s">
        <v>208</v>
      </c>
      <c r="C530" s="27">
        <v>60</v>
      </c>
      <c r="D530" s="22"/>
      <c r="E530" s="22"/>
      <c r="F530" s="27">
        <f t="shared" si="78"/>
        <v>60</v>
      </c>
      <c r="G530" s="10"/>
    </row>
    <row r="531" spans="1:7" ht="15.75" x14ac:dyDescent="0.25">
      <c r="A531" s="12" t="s">
        <v>188</v>
      </c>
      <c r="B531" s="44" t="s">
        <v>131</v>
      </c>
      <c r="C531" s="71">
        <v>200</v>
      </c>
      <c r="D531" s="71"/>
      <c r="E531" s="71"/>
      <c r="F531" s="71">
        <v>200</v>
      </c>
      <c r="G531" s="10"/>
    </row>
    <row r="532" spans="1:7" ht="15.75" x14ac:dyDescent="0.25">
      <c r="A532" s="30" t="s">
        <v>134</v>
      </c>
      <c r="B532" s="13" t="s">
        <v>133</v>
      </c>
      <c r="C532" s="22">
        <f t="shared" ref="C532:F532" si="89">+C533+C562</f>
        <v>10386</v>
      </c>
      <c r="D532" s="22">
        <f t="shared" si="89"/>
        <v>352</v>
      </c>
      <c r="E532" s="22">
        <f t="shared" si="89"/>
        <v>-45</v>
      </c>
      <c r="F532" s="22">
        <f t="shared" si="89"/>
        <v>10693</v>
      </c>
      <c r="G532" s="10"/>
    </row>
    <row r="533" spans="1:7" ht="15.75" x14ac:dyDescent="0.25">
      <c r="A533" s="20" t="s">
        <v>34</v>
      </c>
      <c r="B533" s="13" t="s">
        <v>138</v>
      </c>
      <c r="C533" s="22">
        <f>+C534+C535+C536+C537+C538+C542+C543+C544+C545+C546+C547+C548+C549+C550+C551+C552+C553+C555+C556+C557+C558+C559+C560+C561+C554+C539+C540+C541</f>
        <v>1688</v>
      </c>
      <c r="D533" s="22">
        <f t="shared" ref="D533:F533" si="90">+D534+D535+D536+D537+D538+D542+D543+D544+D545+D546+D547+D548+D549+D550+D551+D552+D553+D555+D556+D557+D558+D559+D560+D561+D554+D539+D540+D541</f>
        <v>42</v>
      </c>
      <c r="E533" s="22">
        <f t="shared" si="90"/>
        <v>-45</v>
      </c>
      <c r="F533" s="22">
        <f t="shared" si="90"/>
        <v>1685</v>
      </c>
      <c r="G533" s="10"/>
    </row>
    <row r="534" spans="1:7" ht="15.75" x14ac:dyDescent="0.25">
      <c r="A534" s="12" t="s">
        <v>305</v>
      </c>
      <c r="B534" s="44"/>
      <c r="C534" s="27">
        <v>200</v>
      </c>
      <c r="D534" s="27"/>
      <c r="E534" s="22"/>
      <c r="F534" s="27">
        <f t="shared" si="78"/>
        <v>200</v>
      </c>
      <c r="G534" s="10"/>
    </row>
    <row r="535" spans="1:7" ht="15.75" x14ac:dyDescent="0.25">
      <c r="A535" s="12" t="s">
        <v>204</v>
      </c>
      <c r="B535" s="44"/>
      <c r="C535" s="27">
        <v>150</v>
      </c>
      <c r="D535" s="27"/>
      <c r="E535" s="27">
        <v>-40</v>
      </c>
      <c r="F535" s="27">
        <f t="shared" si="78"/>
        <v>110</v>
      </c>
      <c r="G535" s="10"/>
    </row>
    <row r="536" spans="1:7" s="3" customFormat="1" ht="15.75" x14ac:dyDescent="0.25">
      <c r="A536" s="12" t="s">
        <v>250</v>
      </c>
      <c r="B536" s="44"/>
      <c r="C536" s="27">
        <v>70</v>
      </c>
      <c r="D536" s="27">
        <v>5</v>
      </c>
      <c r="E536" s="27">
        <v>-5</v>
      </c>
      <c r="F536" s="27">
        <f t="shared" si="78"/>
        <v>70</v>
      </c>
      <c r="G536" s="10"/>
    </row>
    <row r="537" spans="1:7" s="3" customFormat="1" ht="15.75" x14ac:dyDescent="0.25">
      <c r="A537" s="12" t="s">
        <v>495</v>
      </c>
      <c r="B537" s="44"/>
      <c r="C537" s="27">
        <v>30</v>
      </c>
      <c r="D537" s="22"/>
      <c r="E537" s="22"/>
      <c r="F537" s="27">
        <f t="shared" si="78"/>
        <v>30</v>
      </c>
      <c r="G537" s="10"/>
    </row>
    <row r="538" spans="1:7" s="3" customFormat="1" ht="15.75" x14ac:dyDescent="0.25">
      <c r="A538" s="12" t="s">
        <v>496</v>
      </c>
      <c r="B538" s="44"/>
      <c r="C538" s="27">
        <v>25</v>
      </c>
      <c r="D538" s="22"/>
      <c r="E538" s="22"/>
      <c r="F538" s="27">
        <f t="shared" si="78"/>
        <v>25</v>
      </c>
      <c r="G538" s="10"/>
    </row>
    <row r="539" spans="1:7" s="3" customFormat="1" ht="31.5" x14ac:dyDescent="0.25">
      <c r="A539" s="118" t="s">
        <v>537</v>
      </c>
      <c r="B539" s="44"/>
      <c r="C539" s="27">
        <v>40</v>
      </c>
      <c r="D539" s="27"/>
      <c r="E539" s="22"/>
      <c r="F539" s="27">
        <f t="shared" si="78"/>
        <v>40</v>
      </c>
      <c r="G539" s="10"/>
    </row>
    <row r="540" spans="1:7" s="3" customFormat="1" ht="15.75" x14ac:dyDescent="0.25">
      <c r="A540" s="118" t="s">
        <v>536</v>
      </c>
      <c r="B540" s="44"/>
      <c r="C540" s="27">
        <v>50</v>
      </c>
      <c r="D540" s="27">
        <v>50</v>
      </c>
      <c r="E540" s="22"/>
      <c r="F540" s="27">
        <v>100</v>
      </c>
      <c r="G540" s="10"/>
    </row>
    <row r="541" spans="1:7" s="3" customFormat="1" ht="15.75" x14ac:dyDescent="0.25">
      <c r="A541" s="80" t="s">
        <v>535</v>
      </c>
      <c r="B541" s="44"/>
      <c r="C541" s="27">
        <v>102</v>
      </c>
      <c r="D541" s="27">
        <v>-100</v>
      </c>
      <c r="E541" s="22"/>
      <c r="F541" s="27">
        <v>2</v>
      </c>
      <c r="G541" s="10"/>
    </row>
    <row r="542" spans="1:7" s="3" customFormat="1" ht="15.75" x14ac:dyDescent="0.25">
      <c r="A542" s="12" t="s">
        <v>497</v>
      </c>
      <c r="B542" s="44"/>
      <c r="C542" s="27">
        <v>30</v>
      </c>
      <c r="D542" s="22"/>
      <c r="E542" s="22"/>
      <c r="F542" s="27">
        <f t="shared" si="78"/>
        <v>30</v>
      </c>
      <c r="G542" s="10"/>
    </row>
    <row r="543" spans="1:7" ht="15.75" x14ac:dyDescent="0.25">
      <c r="A543" s="12" t="s">
        <v>203</v>
      </c>
      <c r="B543" s="44"/>
      <c r="C543" s="27">
        <v>40</v>
      </c>
      <c r="D543" s="22"/>
      <c r="E543" s="22"/>
      <c r="F543" s="27">
        <f t="shared" si="78"/>
        <v>40</v>
      </c>
      <c r="G543" s="10"/>
    </row>
    <row r="544" spans="1:7" ht="15.75" x14ac:dyDescent="0.25">
      <c r="A544" s="12" t="s">
        <v>332</v>
      </c>
      <c r="B544" s="44"/>
      <c r="C544" s="57">
        <v>15</v>
      </c>
      <c r="D544" s="22"/>
      <c r="E544" s="22"/>
      <c r="F544" s="27">
        <f t="shared" si="78"/>
        <v>15</v>
      </c>
      <c r="G544" s="10"/>
    </row>
    <row r="545" spans="1:7" ht="15.75" x14ac:dyDescent="0.25">
      <c r="A545" s="12" t="s">
        <v>202</v>
      </c>
      <c r="B545" s="44"/>
      <c r="C545" s="71">
        <v>70</v>
      </c>
      <c r="D545" s="22"/>
      <c r="E545" s="22"/>
      <c r="F545" s="27">
        <f t="shared" si="78"/>
        <v>70</v>
      </c>
      <c r="G545" s="10"/>
    </row>
    <row r="546" spans="1:7" ht="15.75" x14ac:dyDescent="0.25">
      <c r="A546" s="12" t="s">
        <v>284</v>
      </c>
      <c r="B546" s="44"/>
      <c r="C546" s="68">
        <v>70</v>
      </c>
      <c r="D546" s="27"/>
      <c r="E546" s="22"/>
      <c r="F546" s="27">
        <f t="shared" si="78"/>
        <v>70</v>
      </c>
      <c r="G546" s="10"/>
    </row>
    <row r="547" spans="1:7" ht="15.75" x14ac:dyDescent="0.25">
      <c r="A547" s="17" t="s">
        <v>501</v>
      </c>
      <c r="B547" s="44"/>
      <c r="C547" s="68">
        <v>10</v>
      </c>
      <c r="D547" s="22"/>
      <c r="E547" s="22"/>
      <c r="F547" s="27">
        <f t="shared" si="78"/>
        <v>10</v>
      </c>
      <c r="G547" s="10"/>
    </row>
    <row r="548" spans="1:7" ht="15.75" x14ac:dyDescent="0.25">
      <c r="A548" s="17" t="s">
        <v>502</v>
      </c>
      <c r="B548" s="44"/>
      <c r="C548" s="68">
        <v>350</v>
      </c>
      <c r="D548" s="27"/>
      <c r="E548" s="22"/>
      <c r="F548" s="27">
        <f t="shared" si="78"/>
        <v>350</v>
      </c>
      <c r="G548" s="10"/>
    </row>
    <row r="549" spans="1:7" ht="15.75" x14ac:dyDescent="0.25">
      <c r="A549" s="17" t="s">
        <v>503</v>
      </c>
      <c r="B549" s="44"/>
      <c r="C549" s="68">
        <v>5</v>
      </c>
      <c r="D549" s="22"/>
      <c r="E549" s="22"/>
      <c r="F549" s="27">
        <f t="shared" si="78"/>
        <v>5</v>
      </c>
      <c r="G549" s="10"/>
    </row>
    <row r="550" spans="1:7" ht="15.75" x14ac:dyDescent="0.25">
      <c r="A550" s="17" t="s">
        <v>504</v>
      </c>
      <c r="B550" s="44"/>
      <c r="C550" s="68">
        <v>5</v>
      </c>
      <c r="D550" s="22"/>
      <c r="E550" s="22"/>
      <c r="F550" s="27">
        <f t="shared" si="78"/>
        <v>5</v>
      </c>
      <c r="G550" s="10"/>
    </row>
    <row r="551" spans="1:7" ht="15.75" x14ac:dyDescent="0.25">
      <c r="A551" s="17" t="s">
        <v>505</v>
      </c>
      <c r="B551" s="44"/>
      <c r="C551" s="68">
        <v>5</v>
      </c>
      <c r="D551" s="22"/>
      <c r="E551" s="22"/>
      <c r="F551" s="27">
        <f t="shared" si="78"/>
        <v>5</v>
      </c>
      <c r="G551" s="10"/>
    </row>
    <row r="552" spans="1:7" ht="31.5" x14ac:dyDescent="0.25">
      <c r="A552" s="15" t="s">
        <v>506</v>
      </c>
      <c r="B552" s="44"/>
      <c r="C552" s="68">
        <v>30</v>
      </c>
      <c r="D552" s="22"/>
      <c r="E552" s="22"/>
      <c r="F552" s="27">
        <f t="shared" ref="F552:F572" si="91">+C552+D552+E552</f>
        <v>30</v>
      </c>
      <c r="G552" s="10"/>
    </row>
    <row r="553" spans="1:7" ht="15.75" x14ac:dyDescent="0.25">
      <c r="A553" s="17" t="s">
        <v>507</v>
      </c>
      <c r="B553" s="44"/>
      <c r="C553" s="68">
        <v>5</v>
      </c>
      <c r="D553" s="22"/>
      <c r="E553" s="22"/>
      <c r="F553" s="27">
        <f t="shared" si="91"/>
        <v>5</v>
      </c>
      <c r="G553" s="10"/>
    </row>
    <row r="554" spans="1:7" ht="15.75" x14ac:dyDescent="0.25">
      <c r="A554" s="117" t="s">
        <v>532</v>
      </c>
      <c r="B554" s="44"/>
      <c r="C554" s="68">
        <v>46</v>
      </c>
      <c r="D554" s="27">
        <v>87</v>
      </c>
      <c r="E554" s="22"/>
      <c r="F554" s="27">
        <f t="shared" si="91"/>
        <v>133</v>
      </c>
      <c r="G554" s="10"/>
    </row>
    <row r="555" spans="1:7" ht="31.5" x14ac:dyDescent="0.25">
      <c r="A555" s="17" t="s">
        <v>331</v>
      </c>
      <c r="B555" s="46"/>
      <c r="C555" s="68">
        <v>30</v>
      </c>
      <c r="D555" s="22"/>
      <c r="E555" s="22"/>
      <c r="F555" s="27">
        <f t="shared" si="91"/>
        <v>30</v>
      </c>
      <c r="G555" s="10"/>
    </row>
    <row r="556" spans="1:7" ht="15.75" x14ac:dyDescent="0.25">
      <c r="A556" s="29" t="s">
        <v>283</v>
      </c>
      <c r="B556" s="51"/>
      <c r="C556" s="57">
        <v>50</v>
      </c>
      <c r="D556" s="22"/>
      <c r="E556" s="22"/>
      <c r="F556" s="27">
        <f t="shared" si="91"/>
        <v>50</v>
      </c>
      <c r="G556" s="10"/>
    </row>
    <row r="557" spans="1:7" ht="31.5" x14ac:dyDescent="0.25">
      <c r="A557" s="17" t="s">
        <v>289</v>
      </c>
      <c r="B557" s="46"/>
      <c r="C557" s="27">
        <v>30</v>
      </c>
      <c r="D557" s="22"/>
      <c r="E557" s="22"/>
      <c r="F557" s="27">
        <f t="shared" si="91"/>
        <v>30</v>
      </c>
      <c r="G557" s="10"/>
    </row>
    <row r="558" spans="1:7" ht="31.5" x14ac:dyDescent="0.25">
      <c r="A558" s="17" t="s">
        <v>330</v>
      </c>
      <c r="B558" s="46"/>
      <c r="C558" s="27">
        <v>50</v>
      </c>
      <c r="D558" s="22"/>
      <c r="E558" s="22"/>
      <c r="F558" s="27">
        <f t="shared" si="91"/>
        <v>50</v>
      </c>
      <c r="G558" s="10"/>
    </row>
    <row r="559" spans="1:7" ht="15.75" x14ac:dyDescent="0.25">
      <c r="A559" s="17" t="s">
        <v>498</v>
      </c>
      <c r="B559" s="46"/>
      <c r="C559" s="27">
        <v>70</v>
      </c>
      <c r="D559" s="22"/>
      <c r="E559" s="22"/>
      <c r="F559" s="27">
        <f t="shared" si="91"/>
        <v>70</v>
      </c>
      <c r="G559" s="10"/>
    </row>
    <row r="560" spans="1:7" ht="15.75" x14ac:dyDescent="0.25">
      <c r="A560" s="12" t="s">
        <v>211</v>
      </c>
      <c r="B560" s="44"/>
      <c r="C560" s="27">
        <v>100</v>
      </c>
      <c r="D560" s="22"/>
      <c r="E560" s="22"/>
      <c r="F560" s="27">
        <f t="shared" si="91"/>
        <v>100</v>
      </c>
      <c r="G560" s="10"/>
    </row>
    <row r="561" spans="1:7" ht="15.75" x14ac:dyDescent="0.25">
      <c r="A561" s="50" t="s">
        <v>493</v>
      </c>
      <c r="B561" s="44"/>
      <c r="C561" s="27">
        <v>10</v>
      </c>
      <c r="D561" s="22"/>
      <c r="E561" s="22"/>
      <c r="F561" s="27">
        <f t="shared" si="91"/>
        <v>10</v>
      </c>
      <c r="G561" s="10"/>
    </row>
    <row r="562" spans="1:7" ht="15.75" x14ac:dyDescent="0.25">
      <c r="A562" s="20" t="s">
        <v>44</v>
      </c>
      <c r="B562" s="13" t="s">
        <v>145</v>
      </c>
      <c r="C562" s="22">
        <f>+C563+C564+C565+C566+C567+C568+C569+C570+C571+C572</f>
        <v>8698</v>
      </c>
      <c r="D562" s="22">
        <f t="shared" ref="D562:F562" si="92">+D563+D564+D565+D566+D567+D568+D569+D570+D571+D572</f>
        <v>310</v>
      </c>
      <c r="E562" s="22">
        <f t="shared" si="92"/>
        <v>0</v>
      </c>
      <c r="F562" s="22">
        <f t="shared" si="92"/>
        <v>9008</v>
      </c>
      <c r="G562" s="10"/>
    </row>
    <row r="563" spans="1:7" ht="31.5" x14ac:dyDescent="0.25">
      <c r="A563" s="17" t="s">
        <v>365</v>
      </c>
      <c r="B563" s="17"/>
      <c r="C563" s="68">
        <v>240</v>
      </c>
      <c r="D563" s="22"/>
      <c r="E563" s="22"/>
      <c r="F563" s="27">
        <f t="shared" si="91"/>
        <v>240</v>
      </c>
      <c r="G563" s="10"/>
    </row>
    <row r="564" spans="1:7" ht="34.5" customHeight="1" x14ac:dyDescent="0.25">
      <c r="A564" s="17" t="s">
        <v>366</v>
      </c>
      <c r="B564" s="17"/>
      <c r="C564" s="68">
        <v>240</v>
      </c>
      <c r="D564" s="22"/>
      <c r="E564" s="22"/>
      <c r="F564" s="27">
        <f t="shared" si="91"/>
        <v>240</v>
      </c>
      <c r="G564" s="10"/>
    </row>
    <row r="565" spans="1:7" ht="15.75" x14ac:dyDescent="0.25">
      <c r="A565" s="79" t="s">
        <v>316</v>
      </c>
      <c r="B565" s="12"/>
      <c r="C565" s="12">
        <v>120</v>
      </c>
      <c r="D565" s="22"/>
      <c r="E565" s="22"/>
      <c r="F565" s="27">
        <f t="shared" si="91"/>
        <v>120</v>
      </c>
      <c r="G565" s="10"/>
    </row>
    <row r="566" spans="1:7" ht="15.75" x14ac:dyDescent="0.25">
      <c r="A566" s="19" t="s">
        <v>367</v>
      </c>
      <c r="B566" s="12"/>
      <c r="C566" s="27">
        <v>140</v>
      </c>
      <c r="D566" s="22"/>
      <c r="E566" s="12"/>
      <c r="F566" s="27">
        <f t="shared" si="91"/>
        <v>140</v>
      </c>
      <c r="G566" s="10"/>
    </row>
    <row r="567" spans="1:7" ht="31.5" x14ac:dyDescent="0.25">
      <c r="A567" s="17" t="s">
        <v>368</v>
      </c>
      <c r="B567" s="17"/>
      <c r="C567" s="27">
        <v>7890</v>
      </c>
      <c r="D567" s="22"/>
      <c r="E567" s="12"/>
      <c r="F567" s="27">
        <f t="shared" si="91"/>
        <v>7890</v>
      </c>
      <c r="G567" s="10"/>
    </row>
    <row r="568" spans="1:7" ht="47.25" x14ac:dyDescent="0.25">
      <c r="A568" s="52" t="s">
        <v>499</v>
      </c>
      <c r="B568" s="12"/>
      <c r="C568" s="12">
        <v>10</v>
      </c>
      <c r="D568" s="22"/>
      <c r="E568" s="12"/>
      <c r="F568" s="27">
        <f t="shared" si="91"/>
        <v>10</v>
      </c>
      <c r="G568" s="10"/>
    </row>
    <row r="569" spans="1:7" ht="15.75" x14ac:dyDescent="0.25">
      <c r="A569" s="115" t="s">
        <v>500</v>
      </c>
      <c r="B569" s="12"/>
      <c r="C569" s="12">
        <v>10</v>
      </c>
      <c r="D569" s="22"/>
      <c r="E569" s="12"/>
      <c r="F569" s="27">
        <f t="shared" si="91"/>
        <v>10</v>
      </c>
      <c r="G569" s="10"/>
    </row>
    <row r="570" spans="1:7" ht="15.75" x14ac:dyDescent="0.25">
      <c r="A570" s="17" t="s">
        <v>508</v>
      </c>
      <c r="B570" s="12"/>
      <c r="C570" s="12">
        <v>10</v>
      </c>
      <c r="D570" s="27">
        <v>310</v>
      </c>
      <c r="E570" s="12"/>
      <c r="F570" s="27">
        <f t="shared" si="91"/>
        <v>320</v>
      </c>
      <c r="G570" s="10"/>
    </row>
    <row r="571" spans="1:7" ht="15.75" x14ac:dyDescent="0.25">
      <c r="A571" s="14" t="s">
        <v>509</v>
      </c>
      <c r="B571" s="12"/>
      <c r="C571" s="12">
        <v>10</v>
      </c>
      <c r="D571" s="22"/>
      <c r="E571" s="12"/>
      <c r="F571" s="27">
        <f t="shared" si="91"/>
        <v>10</v>
      </c>
      <c r="G571" s="10"/>
    </row>
    <row r="572" spans="1:7" ht="31.5" x14ac:dyDescent="0.25">
      <c r="A572" s="17" t="s">
        <v>510</v>
      </c>
      <c r="B572" s="12"/>
      <c r="C572" s="12">
        <v>28</v>
      </c>
      <c r="D572" s="22"/>
      <c r="E572" s="12"/>
      <c r="F572" s="27">
        <f t="shared" si="91"/>
        <v>28</v>
      </c>
      <c r="G572" s="10"/>
    </row>
    <row r="573" spans="1:7" ht="15.75" x14ac:dyDescent="0.25">
      <c r="A573" s="80"/>
      <c r="B573" s="80"/>
      <c r="C573" s="80"/>
      <c r="D573" s="81"/>
      <c r="E573" s="80"/>
      <c r="F573" s="80"/>
      <c r="G573" s="10"/>
    </row>
    <row r="574" spans="1:7" ht="15.75" x14ac:dyDescent="0.25">
      <c r="A574" s="7"/>
      <c r="B574" s="7"/>
      <c r="C574" s="7"/>
      <c r="D574" s="10"/>
    </row>
    <row r="575" spans="1:7" ht="15.75" x14ac:dyDescent="0.25">
      <c r="A575" s="7"/>
      <c r="B575" s="7"/>
      <c r="C575" s="7"/>
      <c r="D575" s="10"/>
    </row>
    <row r="576" spans="1:7" ht="15.75" x14ac:dyDescent="0.25">
      <c r="A576" s="7"/>
      <c r="B576" s="7"/>
      <c r="C576" s="7"/>
      <c r="D576" s="10"/>
    </row>
    <row r="577" spans="1:4" ht="15.75" x14ac:dyDescent="0.25">
      <c r="A577" s="7"/>
      <c r="B577" s="7"/>
      <c r="C577" s="7"/>
      <c r="D577" s="10"/>
    </row>
    <row r="578" spans="1:4" ht="15.75" x14ac:dyDescent="0.25">
      <c r="A578" s="7"/>
      <c r="B578" s="7"/>
      <c r="C578" s="7"/>
      <c r="D578" s="10"/>
    </row>
    <row r="579" spans="1:4" ht="15.75" x14ac:dyDescent="0.25">
      <c r="A579" s="7"/>
      <c r="B579" s="7"/>
      <c r="C579" s="7"/>
      <c r="D579" s="10"/>
    </row>
    <row r="580" spans="1:4" ht="15.75" x14ac:dyDescent="0.25">
      <c r="A580" s="7"/>
      <c r="B580" s="7"/>
      <c r="C580" s="7"/>
      <c r="D580" s="10"/>
    </row>
    <row r="581" spans="1:4" ht="15.75" x14ac:dyDescent="0.25">
      <c r="A581" s="7"/>
      <c r="B581" s="7"/>
      <c r="C581" s="7"/>
      <c r="D581" s="10"/>
    </row>
    <row r="582" spans="1:4" ht="15.75" x14ac:dyDescent="0.25">
      <c r="A582" s="7"/>
      <c r="B582" s="7"/>
      <c r="C582" s="7"/>
      <c r="D582" s="10"/>
    </row>
    <row r="583" spans="1:4" ht="15.75" x14ac:dyDescent="0.25">
      <c r="A583" s="7"/>
      <c r="B583" s="7"/>
      <c r="C583" s="7"/>
      <c r="D583" s="10"/>
    </row>
    <row r="584" spans="1:4" ht="15.75" x14ac:dyDescent="0.25">
      <c r="A584" s="7"/>
      <c r="B584" s="7"/>
      <c r="C584" s="7"/>
      <c r="D584" s="10"/>
    </row>
    <row r="585" spans="1:4" ht="15.75" x14ac:dyDescent="0.25">
      <c r="A585" s="7"/>
      <c r="B585" s="7"/>
      <c r="C585" s="7"/>
      <c r="D585" s="10"/>
    </row>
    <row r="586" spans="1:4" ht="15.75" x14ac:dyDescent="0.25">
      <c r="A586" s="7"/>
      <c r="B586" s="7"/>
      <c r="C586" s="7"/>
      <c r="D586" s="10"/>
    </row>
    <row r="587" spans="1:4" ht="15.75" x14ac:dyDescent="0.25">
      <c r="A587" s="7"/>
      <c r="B587" s="7"/>
      <c r="C587" s="7"/>
      <c r="D587" s="10"/>
    </row>
    <row r="588" spans="1:4" ht="15.75" x14ac:dyDescent="0.25">
      <c r="A588" s="7"/>
      <c r="B588" s="7"/>
      <c r="C588" s="7"/>
      <c r="D588" s="10"/>
    </row>
    <row r="589" spans="1:4" ht="15.75" x14ac:dyDescent="0.25">
      <c r="A589" s="7"/>
      <c r="B589" s="7"/>
      <c r="C589" s="7"/>
      <c r="D589" s="10"/>
    </row>
    <row r="590" spans="1:4" ht="15.75" x14ac:dyDescent="0.25">
      <c r="A590" s="7"/>
      <c r="B590" s="7"/>
      <c r="C590" s="7"/>
      <c r="D590" s="10"/>
    </row>
    <row r="591" spans="1:4" ht="15.75" x14ac:dyDescent="0.25">
      <c r="A591" s="7"/>
      <c r="B591" s="7"/>
      <c r="C591" s="7"/>
      <c r="D591" s="10"/>
    </row>
    <row r="592" spans="1:4" ht="15.75" x14ac:dyDescent="0.25">
      <c r="A592" s="7"/>
      <c r="B592" s="7"/>
      <c r="C592" s="7"/>
      <c r="D592" s="10"/>
    </row>
    <row r="593" spans="1:4" ht="15.75" x14ac:dyDescent="0.25">
      <c r="A593" s="7"/>
      <c r="B593" s="7"/>
      <c r="C593" s="7"/>
      <c r="D593" s="10"/>
    </row>
    <row r="594" spans="1:4" ht="15.75" x14ac:dyDescent="0.25">
      <c r="A594" s="7"/>
      <c r="B594" s="7"/>
      <c r="C594" s="7"/>
      <c r="D594" s="10"/>
    </row>
    <row r="595" spans="1:4" ht="15.75" x14ac:dyDescent="0.25">
      <c r="A595" s="7"/>
      <c r="B595" s="7"/>
      <c r="C595" s="7"/>
      <c r="D595" s="10"/>
    </row>
    <row r="596" spans="1:4" ht="15.75" x14ac:dyDescent="0.25">
      <c r="A596" s="7"/>
      <c r="B596" s="7"/>
      <c r="C596" s="7"/>
      <c r="D596" s="10"/>
    </row>
    <row r="597" spans="1:4" ht="15.75" x14ac:dyDescent="0.25">
      <c r="A597" s="7"/>
      <c r="B597" s="7"/>
      <c r="C597" s="7"/>
      <c r="D597" s="10"/>
    </row>
    <row r="598" spans="1:4" ht="15.75" x14ac:dyDescent="0.25">
      <c r="A598" s="7"/>
      <c r="B598" s="7"/>
      <c r="C598" s="7"/>
      <c r="D598" s="10"/>
    </row>
    <row r="599" spans="1:4" ht="15.75" x14ac:dyDescent="0.25">
      <c r="A599" s="7"/>
      <c r="B599" s="7"/>
      <c r="C599" s="7"/>
      <c r="D599" s="10"/>
    </row>
    <row r="600" spans="1:4" ht="15.75" x14ac:dyDescent="0.25">
      <c r="A600" s="7"/>
      <c r="B600" s="7"/>
      <c r="C600" s="7"/>
      <c r="D600" s="10"/>
    </row>
    <row r="601" spans="1:4" ht="15.75" x14ac:dyDescent="0.25">
      <c r="A601" s="7"/>
      <c r="B601" s="7"/>
      <c r="C601" s="7"/>
      <c r="D601" s="10"/>
    </row>
    <row r="602" spans="1:4" ht="15.75" x14ac:dyDescent="0.25">
      <c r="A602" s="7"/>
      <c r="B602" s="7"/>
      <c r="C602" s="7"/>
      <c r="D602" s="10"/>
    </row>
    <row r="603" spans="1:4" ht="15.75" x14ac:dyDescent="0.25">
      <c r="A603" s="7"/>
      <c r="B603" s="7"/>
      <c r="C603" s="7"/>
      <c r="D603" s="10"/>
    </row>
    <row r="604" spans="1:4" ht="15.75" x14ac:dyDescent="0.25">
      <c r="A604" s="7"/>
      <c r="B604" s="7"/>
      <c r="C604" s="7"/>
      <c r="D604" s="10"/>
    </row>
    <row r="605" spans="1:4" ht="15.75" x14ac:dyDescent="0.25">
      <c r="A605" s="7"/>
      <c r="B605" s="7"/>
      <c r="C605" s="7"/>
      <c r="D605" s="10"/>
    </row>
    <row r="606" spans="1:4" ht="15.75" x14ac:dyDescent="0.25">
      <c r="A606" s="7"/>
      <c r="B606" s="7"/>
      <c r="C606" s="7"/>
      <c r="D606" s="10"/>
    </row>
    <row r="607" spans="1:4" ht="15.75" x14ac:dyDescent="0.25">
      <c r="A607" s="7"/>
      <c r="B607" s="7"/>
      <c r="C607" s="7"/>
      <c r="D607" s="10"/>
    </row>
    <row r="608" spans="1:4" ht="15.75" x14ac:dyDescent="0.25">
      <c r="A608" s="7"/>
      <c r="B608" s="7"/>
      <c r="C608" s="7"/>
      <c r="D608" s="10"/>
    </row>
    <row r="609" spans="1:4" ht="15.75" x14ac:dyDescent="0.25">
      <c r="A609" s="7"/>
      <c r="B609" s="7"/>
      <c r="C609" s="7"/>
      <c r="D609" s="10"/>
    </row>
    <row r="610" spans="1:4" ht="15.75" x14ac:dyDescent="0.25">
      <c r="A610" s="7"/>
      <c r="B610" s="7"/>
      <c r="C610" s="7"/>
      <c r="D610" s="4"/>
    </row>
    <row r="611" spans="1:4" ht="15.75" x14ac:dyDescent="0.25">
      <c r="A611" s="7"/>
      <c r="B611" s="7"/>
      <c r="C611" s="7"/>
      <c r="D611" s="4"/>
    </row>
    <row r="612" spans="1:4" ht="15.75" x14ac:dyDescent="0.25">
      <c r="A612" s="7"/>
      <c r="B612" s="7"/>
      <c r="C612" s="7"/>
      <c r="D612" s="4"/>
    </row>
    <row r="613" spans="1:4" ht="15.75" x14ac:dyDescent="0.25">
      <c r="A613" s="7"/>
      <c r="B613" s="7"/>
      <c r="C613" s="7"/>
      <c r="D613" s="4"/>
    </row>
    <row r="614" spans="1:4" ht="15.75" x14ac:dyDescent="0.25">
      <c r="A614" s="7"/>
      <c r="B614" s="7"/>
      <c r="C614" s="7"/>
      <c r="D614" s="4"/>
    </row>
    <row r="615" spans="1:4" ht="15.75" x14ac:dyDescent="0.25">
      <c r="A615" s="7"/>
      <c r="B615" s="7"/>
      <c r="C615" s="7"/>
      <c r="D615" s="4"/>
    </row>
    <row r="616" spans="1:4" ht="15.75" x14ac:dyDescent="0.25">
      <c r="A616" s="7"/>
      <c r="B616" s="7"/>
      <c r="C616" s="7"/>
      <c r="D616" s="4"/>
    </row>
    <row r="617" spans="1:4" ht="15.75" x14ac:dyDescent="0.25">
      <c r="A617" s="7"/>
      <c r="B617" s="7"/>
      <c r="C617" s="7"/>
      <c r="D617" s="4"/>
    </row>
    <row r="618" spans="1:4" ht="15.75" x14ac:dyDescent="0.25">
      <c r="A618" s="7"/>
      <c r="B618" s="7"/>
      <c r="C618" s="7"/>
      <c r="D618" s="4"/>
    </row>
    <row r="619" spans="1:4" ht="15.75" x14ac:dyDescent="0.25">
      <c r="A619" s="7"/>
      <c r="B619" s="7"/>
      <c r="C619" s="7"/>
      <c r="D619" s="4"/>
    </row>
    <row r="620" spans="1:4" ht="15.75" x14ac:dyDescent="0.25">
      <c r="A620" s="7"/>
      <c r="B620" s="7"/>
      <c r="C620" s="7"/>
      <c r="D620" s="4"/>
    </row>
    <row r="621" spans="1:4" ht="15.75" x14ac:dyDescent="0.25">
      <c r="A621" s="7"/>
      <c r="B621" s="7"/>
      <c r="C621" s="7"/>
      <c r="D621" s="4"/>
    </row>
    <row r="622" spans="1:4" ht="15.75" x14ac:dyDescent="0.25">
      <c r="A622" s="7"/>
      <c r="B622" s="7"/>
      <c r="C622" s="7"/>
      <c r="D622" s="4"/>
    </row>
    <row r="623" spans="1:4" ht="15.75" x14ac:dyDescent="0.25">
      <c r="A623" s="7"/>
      <c r="B623" s="7"/>
      <c r="C623" s="7"/>
      <c r="D623" s="4"/>
    </row>
    <row r="624" spans="1:4" ht="15.75" x14ac:dyDescent="0.25">
      <c r="A624" s="7"/>
      <c r="B624" s="7"/>
      <c r="C624" s="7"/>
      <c r="D624" s="4"/>
    </row>
    <row r="625" spans="1:4" ht="15.75" x14ac:dyDescent="0.25">
      <c r="A625" s="7"/>
      <c r="B625" s="7"/>
      <c r="C625" s="7"/>
      <c r="D625" s="4"/>
    </row>
    <row r="626" spans="1:4" ht="15.75" x14ac:dyDescent="0.25">
      <c r="A626" s="7"/>
      <c r="B626" s="7"/>
      <c r="C626" s="7"/>
      <c r="D626" s="4"/>
    </row>
    <row r="627" spans="1:4" ht="15.75" x14ac:dyDescent="0.25">
      <c r="A627" s="7"/>
      <c r="B627" s="7"/>
      <c r="C627" s="7"/>
      <c r="D627" s="4"/>
    </row>
    <row r="628" spans="1:4" ht="15.75" x14ac:dyDescent="0.25">
      <c r="A628" s="7"/>
      <c r="B628" s="7"/>
      <c r="C628" s="7"/>
      <c r="D628" s="4"/>
    </row>
    <row r="629" spans="1:4" ht="15.75" x14ac:dyDescent="0.25">
      <c r="A629" s="7"/>
      <c r="B629" s="7"/>
      <c r="C629" s="7"/>
      <c r="D629" s="4"/>
    </row>
    <row r="630" spans="1:4" ht="15.75" x14ac:dyDescent="0.25">
      <c r="A630" s="7"/>
      <c r="B630" s="7"/>
      <c r="C630" s="7"/>
      <c r="D630" s="4"/>
    </row>
    <row r="631" spans="1:4" ht="15.75" x14ac:dyDescent="0.25">
      <c r="A631" s="7"/>
      <c r="B631" s="7"/>
      <c r="C631" s="7"/>
      <c r="D631" s="4"/>
    </row>
    <row r="632" spans="1:4" ht="15.75" x14ac:dyDescent="0.25">
      <c r="A632" s="7"/>
      <c r="B632" s="7"/>
      <c r="C632" s="7"/>
      <c r="D632" s="4"/>
    </row>
    <row r="633" spans="1:4" ht="15.75" x14ac:dyDescent="0.25">
      <c r="A633" s="7"/>
      <c r="B633" s="7"/>
      <c r="C633" s="7"/>
      <c r="D633" s="4"/>
    </row>
    <row r="634" spans="1:4" ht="15.75" x14ac:dyDescent="0.25">
      <c r="A634" s="7"/>
      <c r="B634" s="7"/>
      <c r="C634" s="7"/>
      <c r="D634" s="4"/>
    </row>
    <row r="635" spans="1:4" ht="15.75" x14ac:dyDescent="0.25">
      <c r="A635" s="7"/>
      <c r="B635" s="7"/>
      <c r="C635" s="7"/>
      <c r="D635" s="4"/>
    </row>
    <row r="636" spans="1:4" ht="15.75" x14ac:dyDescent="0.25">
      <c r="A636" s="7"/>
      <c r="B636" s="7"/>
      <c r="C636" s="7"/>
      <c r="D636" s="4"/>
    </row>
    <row r="637" spans="1:4" ht="15.75" x14ac:dyDescent="0.25">
      <c r="A637" s="7"/>
      <c r="B637" s="7"/>
      <c r="C637" s="7"/>
      <c r="D637" s="4"/>
    </row>
    <row r="638" spans="1:4" ht="15.75" x14ac:dyDescent="0.25">
      <c r="A638" s="7"/>
      <c r="B638" s="7"/>
      <c r="C638" s="7"/>
      <c r="D638" s="4"/>
    </row>
    <row r="639" spans="1:4" ht="15.75" x14ac:dyDescent="0.25">
      <c r="A639" s="7"/>
      <c r="B639" s="7"/>
      <c r="C639" s="7"/>
      <c r="D639" s="4"/>
    </row>
    <row r="640" spans="1:4" ht="15.75" x14ac:dyDescent="0.25">
      <c r="A640" s="7"/>
      <c r="B640" s="7"/>
      <c r="C640" s="7"/>
      <c r="D640" s="4"/>
    </row>
    <row r="641" spans="1:4" ht="15.75" x14ac:dyDescent="0.25">
      <c r="A641" s="7"/>
      <c r="B641" s="7"/>
      <c r="C641" s="7"/>
      <c r="D641" s="4"/>
    </row>
    <row r="642" spans="1:4" ht="15.75" x14ac:dyDescent="0.25">
      <c r="A642" s="7"/>
      <c r="B642" s="7"/>
      <c r="C642" s="7"/>
      <c r="D642" s="4"/>
    </row>
    <row r="643" spans="1:4" ht="15.75" x14ac:dyDescent="0.25">
      <c r="A643" s="7"/>
      <c r="B643" s="7"/>
      <c r="C643" s="7"/>
    </row>
    <row r="644" spans="1:4" ht="15.75" x14ac:dyDescent="0.25">
      <c r="A644" s="7"/>
      <c r="B644" s="7"/>
      <c r="C644" s="7"/>
    </row>
    <row r="645" spans="1:4" ht="15.75" x14ac:dyDescent="0.25">
      <c r="A645" s="7"/>
      <c r="B645" s="7"/>
      <c r="C645" s="7"/>
    </row>
    <row r="646" spans="1:4" ht="15.75" x14ac:dyDescent="0.25">
      <c r="A646" s="7"/>
      <c r="B646" s="7"/>
      <c r="C646" s="7"/>
    </row>
    <row r="647" spans="1:4" x14ac:dyDescent="0.2">
      <c r="A647" s="2"/>
      <c r="B647" s="2"/>
    </row>
    <row r="648" spans="1:4" x14ac:dyDescent="0.2">
      <c r="A648" s="2"/>
      <c r="B648" s="2"/>
    </row>
    <row r="649" spans="1:4" x14ac:dyDescent="0.2">
      <c r="A649" s="2"/>
      <c r="B649" s="2"/>
    </row>
    <row r="650" spans="1:4" x14ac:dyDescent="0.2">
      <c r="A650" s="2"/>
      <c r="B650" s="2"/>
    </row>
    <row r="661" spans="1:2" x14ac:dyDescent="0.2">
      <c r="A661" s="2"/>
      <c r="B661" s="2"/>
    </row>
    <row r="662" spans="1:2" x14ac:dyDescent="0.2">
      <c r="A662" s="2"/>
      <c r="B662" s="2"/>
    </row>
    <row r="663" spans="1:2" x14ac:dyDescent="0.2">
      <c r="A663" s="2"/>
      <c r="B663" s="2"/>
    </row>
    <row r="664" spans="1:2" x14ac:dyDescent="0.2">
      <c r="A664" s="2"/>
      <c r="B664" s="2"/>
    </row>
    <row r="665" spans="1:2" x14ac:dyDescent="0.2">
      <c r="A665" s="2"/>
      <c r="B665" s="2"/>
    </row>
    <row r="666" spans="1:2" x14ac:dyDescent="0.2">
      <c r="A666" s="2"/>
      <c r="B666" s="2"/>
    </row>
  </sheetData>
  <mergeCells count="5">
    <mergeCell ref="A344:B344"/>
    <mergeCell ref="A2:C2"/>
    <mergeCell ref="A3:C3"/>
    <mergeCell ref="A4:B4"/>
    <mergeCell ref="A343:B343"/>
  </mergeCells>
  <pageMargins left="0.11811023622047245" right="0.11811023622047245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Buget recti.21.03</vt:lpstr>
    </vt:vector>
  </TitlesOfParts>
  <Company>MF BLOC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Valentina Nae</cp:lastModifiedBy>
  <cp:lastPrinted>2024-03-20T09:02:43Z</cp:lastPrinted>
  <dcterms:created xsi:type="dcterms:W3CDTF">2004-07-06T08:10:59Z</dcterms:created>
  <dcterms:modified xsi:type="dcterms:W3CDTF">2024-04-01T09:02:42Z</dcterms:modified>
</cp:coreProperties>
</file>